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Limity wyd Uchwała 2062010" sheetId="1" r:id="rId1"/>
    <sheet name="Załacznik Wydatki Unijne" sheetId="2" r:id="rId2"/>
  </sheets>
  <definedNames>
    <definedName name="_xlnm.Print_Area" localSheetId="0">'Limity wyd Uchwała 2062010'!$A$1:$R$54</definedName>
  </definedNames>
  <calcPr fullCalcOnLoad="1"/>
</workbook>
</file>

<file path=xl/sharedStrings.xml><?xml version="1.0" encoding="utf-8"?>
<sst xmlns="http://schemas.openxmlformats.org/spreadsheetml/2006/main" count="278" uniqueCount="154">
  <si>
    <t>Limity wydatków inwestycyjnych na 2010 rok i  na wieloletnie programy inwestycyjne w latach 2010 - 2015</t>
  </si>
  <si>
    <t>w złotych</t>
  </si>
  <si>
    <t>Lp.</t>
  </si>
  <si>
    <t>Dział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</si>
  <si>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</si>
  <si>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</si>
  <si>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</si>
  <si>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</si>
  <si>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</si>
  <si>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</si>
  <si>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2010 (8+9+10+11)</t>
  </si>
  <si>
    <t>z tego źródła finansowania</t>
  </si>
  <si>
    <t>2011 r.</t>
  </si>
  <si>
    <t>2012 r.</t>
  </si>
  <si>
    <t>dochody własne jst</t>
  </si>
  <si>
    <t>kredyty
i pożyczki</t>
  </si>
  <si>
    <t>Obligacje</t>
  </si>
  <si>
    <t>środki pochodzące
 z innych  źródeł*</t>
  </si>
  <si>
    <t>środki wymienione
w art. 5 ust. 1 pkt 2 i 3 u.f.p.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</si>
  <si>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</si>
  <si>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</si>
  <si>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</si>
  <si>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</si>
  <si>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</si>
  <si>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</si>
  <si>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</si>
  <si>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</si>
  <si>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</si>
  <si>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</si>
  <si>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</si>
  <si>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</si>
  <si>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</si>
  <si>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</si>
  <si>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</si>
  <si>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</si>
  <si>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</si>
  <si>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</si>
  <si>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010</t>
  </si>
  <si>
    <t>01010</t>
  </si>
  <si>
    <t xml:space="preserve">Budowa sieci wodociągowej z przyłączami w ul. Letnisko w Żelechowie  </t>
  </si>
  <si>
    <r>
      <t xml:space="preserve">A.      
B.
C.     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</t>
    </r>
  </si>
  <si>
    <t>Urząd Miejski</t>
  </si>
  <si>
    <t>Budowa sieci wodociągowej z przyłączami w Starym Goniwilku</t>
  </si>
  <si>
    <t>Budowa sieci wodociągowej z przyłączami w Woli Żelechowskiej</t>
  </si>
  <si>
    <t>150</t>
  </si>
  <si>
    <t>15011</t>
  </si>
  <si>
    <t>Dotacje celowe przekazane dla samorządu województwa na inwestycje i zakupy inwestycyjne realizowane na podstawie porozumień między jednostkami samorządu terytorialnego</t>
  </si>
  <si>
    <t xml:space="preserve">A.      
B.
C.           </t>
  </si>
  <si>
    <t>Dotacje celowe na pomoc finansową udzieloną między jednostkami samorządu terytorialnego na dofinansownie własnych zadań inwestycyjnych i zakupów inwestycyjnych - droga powiatowa Nr 1369W Żelechów - Huta Zadybska-Okrzeja</t>
  </si>
  <si>
    <r>
      <t xml:space="preserve">A.      
B.
C.       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</t>
    </r>
  </si>
  <si>
    <t xml:space="preserve">Dotacje celowe na pomoc finansową udzieloną między jednostkami samorządu terytorialnego na dofinansownie własnych zadań inwestycyjnych i zakupów inwestycyjnych - droga powiatowa Nr 1336W Żelechów -Huta Żelechowska - Bród </t>
  </si>
  <si>
    <t xml:space="preserve">A.      
B.
C.       </t>
  </si>
  <si>
    <t>Dotacje celowe na pomoc finansową udzieloną między jednostkami samorządu terytorialnego na dofinansownie własnych zadań inwestycyjnych i zakupów inwestycyjnych - droga powiatowa Nr 1365W Żelechów-Mroków</t>
  </si>
  <si>
    <t xml:space="preserve">Dotacje celowe na pomoc finansową udzieloną między jednostkami samorządu terytorialnego na dofinansownie własnych zadań inwestycyjnych i zakupów inwestycyjnych - droga powiatowa Nr 1338W Brzegi -Kalinów-Goniwilk </t>
  </si>
  <si>
    <t>Modernizacja dróg gminnych</t>
  </si>
  <si>
    <t xml:space="preserve"> </t>
  </si>
  <si>
    <t>Modernizacja budynku Urzędu</t>
  </si>
  <si>
    <r>
      <t xml:space="preserve">A.         
B.
C.  </t>
    </r>
    <r>
      <rPr>
        <i/>
        <sz val="12"/>
        <rFont val="Times New Roman"/>
        <family val="1"/>
      </rPr>
      <t xml:space="preserve">   </t>
    </r>
    <r>
      <rPr>
        <sz val="12"/>
        <rFont val="Times New Roman"/>
        <family val="1"/>
      </rPr>
      <t xml:space="preserve"> </t>
    </r>
  </si>
  <si>
    <t xml:space="preserve">  </t>
  </si>
  <si>
    <t xml:space="preserve">A.      
B.
C.      </t>
  </si>
  <si>
    <t>Modernizacja remizy w Woli Żelechowskiej - własność własna</t>
  </si>
  <si>
    <t>Modernizacja remizy w Gózdku - własność własna</t>
  </si>
  <si>
    <t>Rozbudowa remizy strażackiej w Łomnicy - własność gminy</t>
  </si>
  <si>
    <t xml:space="preserve">A.      
B.
C.     </t>
  </si>
  <si>
    <t>Zakup dowodowego analizatora wydechu Typu ASICM v. 71.11. z drukarką igłowa DP 1012 - komplet z oprzyrządowaniem</t>
  </si>
  <si>
    <t xml:space="preserve">Budowa kanalizacji sanitarnej z przyłączami  w Żelechowie </t>
  </si>
  <si>
    <t xml:space="preserve">A.      
B.
C.        </t>
  </si>
  <si>
    <t xml:space="preserve">A.     
B.
C.        </t>
  </si>
  <si>
    <t>Rewitalizacja parku miejskiego w Żelechowie</t>
  </si>
  <si>
    <t>Modernizacja świetlicy wiejskiej w Starym Kębłowie</t>
  </si>
  <si>
    <t>Wykonanie  renowacji ratusza i płyty rynku w Żelechowie- własność gminy</t>
  </si>
  <si>
    <t xml:space="preserve">Budowa basenu  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</si>
  <si>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</si>
  <si>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</si>
  <si>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</si>
  <si>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>C. Inne źródła - obligacje</t>
  </si>
  <si>
    <t>Wyjaśnienie:</t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</si>
  <si>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</si>
  <si>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</si>
  <si>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</si>
  <si>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</si>
  <si>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</si>
  <si>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</si>
  <si>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Środki
z budżetu krajowego</t>
  </si>
  <si>
    <t>Środki
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</si>
  <si>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</si>
  <si>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</si>
  <si>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</si>
  <si>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</si>
  <si>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</si>
  <si>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</si>
  <si>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</si>
  <si>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</si>
  <si>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</si>
  <si>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</si>
  <si>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</si>
  <si>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</si>
  <si>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</si>
  <si>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</si>
  <si>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</si>
  <si>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</si>
  <si>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Program:Regionalny program Operacyjny Województwa Mazowieckiego w latach 2007-2013; Priorytet IV: Środowisko, zapobieganie zagrożeniom i energetyka; Działanie 4.1: Gospodarka wodno-ściekowa; Nazwa projektu: Budowa kanalizacyjnej sanitarnej z przyłączami w Żelechowie</t>
  </si>
  <si>
    <t>Priorytet:</t>
  </si>
  <si>
    <t>Działanie:</t>
  </si>
  <si>
    <t>Nazwa projektu:</t>
  </si>
  <si>
    <t>Razem wydatki:</t>
  </si>
  <si>
    <t>900-90001-6050</t>
  </si>
  <si>
    <t>z tego: 2010 r.</t>
  </si>
  <si>
    <t>2011r.</t>
  </si>
  <si>
    <t>1.2</t>
  </si>
  <si>
    <t>Program:Program Rozwoju Obszarów Wiejskich w latach 2007-2013; Priorytet: Oś 3 – Jakość życia na obszarach wiejskich i różnicowanie gospodarki wiejskiej; 6.2: Odnowa i rozwój wsi; Nazwa projektu: Rewitalizacja parku miejskiego w Żelechowie</t>
  </si>
  <si>
    <t>900-90004-6050</t>
  </si>
  <si>
    <t>1.3</t>
  </si>
  <si>
    <t>Program:Regionalny program Operacyjny Województwa Mazowieckiego ; Priorytet VII:Tworzenie i poprawa warunków dla rozwoju kapitału ludzkiego; Działanie: 7.1. - Infrastruktura służąca edukacji; Nazwa programu: Budowa basenu przy Zespole Szkół w Żelechowie</t>
  </si>
  <si>
    <t>926-92601-6050</t>
  </si>
  <si>
    <t>1.4</t>
  </si>
  <si>
    <t>Program:Regionalny program Operacyjny Województwa Mazowieckiego ; Priorytet V : Wzmocnienie roli miast w rozwoju regionu; Działanie: 5.2. -Rewitalizacja miast; Nazwa programu: Rewitalizacja ratusza i płyty rynku w Żelechowie</t>
  </si>
  <si>
    <t>921-92120-6050</t>
  </si>
  <si>
    <t>2012 r</t>
  </si>
  <si>
    <t>19.</t>
  </si>
  <si>
    <t>20.</t>
  </si>
  <si>
    <t>21.</t>
  </si>
  <si>
    <t>22.</t>
  </si>
  <si>
    <t>23.</t>
  </si>
  <si>
    <t>24.</t>
  </si>
  <si>
    <t>25.</t>
  </si>
  <si>
    <t>26.</t>
  </si>
  <si>
    <t>Zakup działki dla OSP w Gózdku</t>
  </si>
  <si>
    <t>2010 r.</t>
  </si>
  <si>
    <t>27.</t>
  </si>
  <si>
    <t>28.</t>
  </si>
  <si>
    <t>Wykonanie koncepcji zagospodarowania działki nr 320 i 321/1przy klubie sportowym "Sęp"</t>
  </si>
  <si>
    <t>Wykonanie dokumentacji budowlanej na zagospodarowanie działki nr 2657/1 wraz ze wszystkimi niezbednymi uzgodnieniami potrzebnymi do uzyskania pozwolenia na rozbiórkę istniejacego obiektu budowlanego.</t>
  </si>
  <si>
    <t>Remont budynku Miejsko-Gminnego Osrodka Kultury</t>
  </si>
  <si>
    <t>Wykonanie modernizacji drogi gminnej nr 131410W w Woli Żelechowskiej</t>
  </si>
  <si>
    <t>29.</t>
  </si>
  <si>
    <t>30.</t>
  </si>
  <si>
    <t>31.</t>
  </si>
  <si>
    <t xml:space="preserve">Remont budynku Miejsko-Gminnego Ośrodka Kultury </t>
  </si>
  <si>
    <t>Droga Gminna - ul. Letnisko w Żelechowie</t>
  </si>
  <si>
    <t>32.</t>
  </si>
  <si>
    <t>Program:Program Rozwoju Obszarów Wiejskich w latach 2007-2013; Priorytet: Oś 4.1/413_313 Wdrażanie lokalnych strategii rozwoju; 6.2: Odnowa i rozwój wsi; Nazwa projektu: Remont budynku Miejsko-Gminnego Ośrodka Kultury</t>
  </si>
  <si>
    <t>1.5</t>
  </si>
  <si>
    <t>A.  51 000  
B.
C.</t>
  </si>
  <si>
    <t>33.</t>
  </si>
  <si>
    <t>"Ciepło ze słońca - poprawa jakości środowiska naturalnego gmin powiatu garwolinskiego - etap1"</t>
  </si>
  <si>
    <t>34.</t>
  </si>
  <si>
    <t>Dotacje celowe na pomoc finansową udzieloną między jednostkami samorządu terytorialnego na dofinansownie własnych zadań inwestycyjnych i zakupów inwestycyjnych - Przebudowa drogi Powiatowej Nr 1330 W Garwolin -Oziemkówka-Mistków Kościelny, - Zwola Paduchowna - Żelechów- Dudki- Trojanów na długości 1486 mb w niejscowości Nowy Kębłów</t>
  </si>
  <si>
    <t xml:space="preserve">A. 45 000  
B. 
C.       </t>
  </si>
  <si>
    <t>Wykonanie oświetlenia ulicznego przy drodze wojewódzkiej nr 807</t>
  </si>
  <si>
    <t>Zwiększono nakłady inwstycyjne na modernizację dróg gminnych</t>
  </si>
  <si>
    <t>A.6 000       B.                          C.</t>
  </si>
  <si>
    <t xml:space="preserve">2. </t>
  </si>
  <si>
    <t>Zmniejszono wydatki na 2010 rok w dziale 150-15011-6639 oraz w dziale 750-75095-6639 w zwiazku z tym, iż nie została podpisania umowa przez Urząd Marszałkowski Województwa Mazowieckiego na dotację rozwojową.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</si>
</sst>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  <numFmt numFmtId="165" formatCode="#,##0.00_ ;\-#,##0.00\ "/>
    <numFmt numFmtId="166" formatCode="#,##0_ ;\-#,##0\ "/>
  </numFmts>
  <fonts count="33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i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3" borderId="0" applyNumberFormat="0" applyBorder="0" applyAlignment="0" applyProtection="0"/>
  </cellStyleXfs>
  <cellXfs count="94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wrapText="1"/>
    </xf>
    <xf numFmtId="0" fontId="23" fillId="0" borderId="0" xfId="51" applyFont="1">
      <alignment/>
      <protection/>
    </xf>
    <xf numFmtId="0" fontId="25" fillId="20" borderId="10" xfId="51" applyFont="1" applyFill="1" applyBorder="1" applyAlignment="1">
      <alignment horizontal="center" vertical="center" wrapText="1"/>
      <protection/>
    </xf>
    <xf numFmtId="0" fontId="26" fillId="0" borderId="0" xfId="51" applyFont="1">
      <alignment/>
      <protection/>
    </xf>
    <xf numFmtId="0" fontId="27" fillId="0" borderId="10" xfId="51" applyFont="1" applyBorder="1" applyAlignment="1">
      <alignment horizontal="center" vertical="center"/>
      <protection/>
    </xf>
    <xf numFmtId="0" fontId="28" fillId="0" borderId="11" xfId="51" applyFont="1" applyBorder="1" applyAlignment="1">
      <alignment horizontal="center"/>
      <protection/>
    </xf>
    <xf numFmtId="0" fontId="28" fillId="0" borderId="11" xfId="51" applyFont="1" applyBorder="1">
      <alignment/>
      <protection/>
    </xf>
    <xf numFmtId="3" fontId="29" fillId="0" borderId="11" xfId="51" applyNumberFormat="1" applyFont="1" applyBorder="1">
      <alignment/>
      <protection/>
    </xf>
    <xf numFmtId="3" fontId="29" fillId="0" borderId="11" xfId="0" applyNumberFormat="1" applyFont="1" applyBorder="1" applyAlignment="1">
      <alignment/>
    </xf>
    <xf numFmtId="0" fontId="29" fillId="0" borderId="11" xfId="51" applyFont="1" applyBorder="1">
      <alignment/>
      <protection/>
    </xf>
    <xf numFmtId="0" fontId="29" fillId="0" borderId="0" xfId="51" applyFont="1">
      <alignment/>
      <protection/>
    </xf>
    <xf numFmtId="0" fontId="30" fillId="0" borderId="12" xfId="51" applyFont="1" applyBorder="1">
      <alignment/>
      <protection/>
    </xf>
    <xf numFmtId="0" fontId="23" fillId="0" borderId="12" xfId="51" applyFont="1" applyBorder="1">
      <alignment/>
      <protection/>
    </xf>
    <xf numFmtId="0" fontId="30" fillId="0" borderId="12" xfId="51" applyFont="1" applyBorder="1" applyAlignment="1">
      <alignment wrapText="1"/>
      <protection/>
    </xf>
    <xf numFmtId="3" fontId="23" fillId="0" borderId="12" xfId="51" applyNumberFormat="1" applyFont="1" applyBorder="1">
      <alignment/>
      <protection/>
    </xf>
    <xf numFmtId="0" fontId="23" fillId="0" borderId="12" xfId="51" applyFont="1" applyBorder="1" applyAlignment="1">
      <alignment/>
      <protection/>
    </xf>
    <xf numFmtId="3" fontId="23" fillId="0" borderId="0" xfId="51" applyNumberFormat="1" applyFont="1">
      <alignment/>
      <protection/>
    </xf>
    <xf numFmtId="3" fontId="23" fillId="0" borderId="12" xfId="51" applyNumberFormat="1" applyFont="1" applyBorder="1" applyAlignment="1">
      <alignment/>
      <protection/>
    </xf>
    <xf numFmtId="0" fontId="30" fillId="0" borderId="13" xfId="51" applyFont="1" applyBorder="1">
      <alignment/>
      <protection/>
    </xf>
    <xf numFmtId="0" fontId="23" fillId="0" borderId="13" xfId="51" applyFont="1" applyBorder="1" applyAlignment="1">
      <alignment/>
      <protection/>
    </xf>
    <xf numFmtId="3" fontId="23" fillId="0" borderId="13" xfId="51" applyNumberFormat="1" applyFont="1" applyBorder="1">
      <alignment/>
      <protection/>
    </xf>
    <xf numFmtId="0" fontId="30" fillId="0" borderId="0" xfId="51" applyFont="1" applyBorder="1">
      <alignment/>
      <protection/>
    </xf>
    <xf numFmtId="0" fontId="23" fillId="0" borderId="0" xfId="51" applyFont="1" applyBorder="1">
      <alignment/>
      <protection/>
    </xf>
    <xf numFmtId="0" fontId="23" fillId="0" borderId="0" xfId="51" applyFont="1" applyBorder="1" applyAlignment="1">
      <alignment wrapText="1"/>
      <protection/>
    </xf>
    <xf numFmtId="3" fontId="23" fillId="0" borderId="0" xfId="51" applyNumberFormat="1" applyFont="1" applyBorder="1">
      <alignment/>
      <protection/>
    </xf>
    <xf numFmtId="0" fontId="23" fillId="0" borderId="0" xfId="51" applyFont="1" applyBorder="1" applyAlignment="1">
      <alignment/>
      <protection/>
    </xf>
    <xf numFmtId="3" fontId="23" fillId="0" borderId="0" xfId="51" applyNumberFormat="1" applyFont="1" applyBorder="1" applyAlignment="1">
      <alignment/>
      <protection/>
    </xf>
    <xf numFmtId="0" fontId="26" fillId="0" borderId="0" xfId="51" applyFont="1" applyBorder="1" applyAlignment="1">
      <alignment horizontal="center" vertical="center"/>
      <protection/>
    </xf>
    <xf numFmtId="0" fontId="1" fillId="0" borderId="0" xfId="51" applyFont="1">
      <alignment/>
      <protection/>
    </xf>
    <xf numFmtId="0" fontId="30" fillId="0" borderId="12" xfId="51" applyFont="1" applyBorder="1" applyAlignment="1">
      <alignment horizontal="center" vertical="center"/>
      <protection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0" fontId="25" fillId="20" borderId="10" xfId="51" applyFont="1" applyFill="1" applyBorder="1" applyAlignment="1">
      <alignment horizontal="center" vertical="center"/>
      <protection/>
    </xf>
    <xf numFmtId="41" fontId="23" fillId="0" borderId="12" xfId="51" applyNumberFormat="1" applyFont="1" applyBorder="1" applyAlignment="1">
      <alignment/>
      <protection/>
    </xf>
    <xf numFmtId="166" fontId="23" fillId="0" borderId="0" xfId="51" applyNumberFormat="1" applyFont="1">
      <alignment/>
      <protection/>
    </xf>
    <xf numFmtId="41" fontId="20" fillId="0" borderId="14" xfId="0" applyNumberFormat="1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0" fillId="0" borderId="14" xfId="0" applyFont="1" applyBorder="1" applyAlignment="1">
      <alignment horizontal="center" vertical="center"/>
    </xf>
    <xf numFmtId="41" fontId="20" fillId="0" borderId="14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vertical="center" wrapText="1"/>
    </xf>
    <xf numFmtId="0" fontId="20" fillId="0" borderId="14" xfId="0" applyFont="1" applyBorder="1" applyAlignment="1">
      <alignment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vertical="center"/>
    </xf>
    <xf numFmtId="41" fontId="20" fillId="0" borderId="14" xfId="0" applyNumberFormat="1" applyFont="1" applyBorder="1" applyAlignment="1">
      <alignment vertical="center" wrapText="1"/>
    </xf>
    <xf numFmtId="0" fontId="20" fillId="0" borderId="14" xfId="0" applyFont="1" applyBorder="1" applyAlignment="1">
      <alignment wrapText="1"/>
    </xf>
    <xf numFmtId="164" fontId="20" fillId="0" borderId="14" xfId="0" applyNumberFormat="1" applyFont="1" applyBorder="1" applyAlignment="1">
      <alignment vertical="center"/>
    </xf>
    <xf numFmtId="41" fontId="21" fillId="0" borderId="14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vertical="center" wrapText="1"/>
    </xf>
    <xf numFmtId="3" fontId="21" fillId="0" borderId="14" xfId="0" applyNumberFormat="1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0" fontId="20" fillId="0" borderId="14" xfId="0" applyFont="1" applyBorder="1" applyAlignment="1" applyProtection="1">
      <alignment horizontal="center" vertical="center"/>
      <protection/>
    </xf>
    <xf numFmtId="49" fontId="20" fillId="0" borderId="14" xfId="0" applyNumberFormat="1" applyFont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vertical="center" wrapText="1"/>
      <protection/>
    </xf>
    <xf numFmtId="0" fontId="20" fillId="0" borderId="14" xfId="0" applyFont="1" applyBorder="1" applyAlignment="1" applyProtection="1">
      <alignment vertical="center"/>
      <protection/>
    </xf>
    <xf numFmtId="3" fontId="20" fillId="0" borderId="14" xfId="0" applyNumberFormat="1" applyFont="1" applyBorder="1" applyAlignment="1" applyProtection="1">
      <alignment horizontal="center" vertical="center"/>
      <protection/>
    </xf>
    <xf numFmtId="3" fontId="20" fillId="0" borderId="14" xfId="0" applyNumberFormat="1" applyFont="1" applyBorder="1" applyAlignment="1" applyProtection="1">
      <alignment vertical="center"/>
      <protection/>
    </xf>
    <xf numFmtId="41" fontId="20" fillId="0" borderId="14" xfId="0" applyNumberFormat="1" applyFont="1" applyBorder="1" applyAlignment="1" applyProtection="1">
      <alignment vertical="center"/>
      <protection/>
    </xf>
    <xf numFmtId="41" fontId="20" fillId="0" borderId="14" xfId="0" applyNumberFormat="1" applyFont="1" applyBorder="1" applyAlignment="1" applyProtection="1">
      <alignment vertical="center" wrapText="1"/>
      <protection/>
    </xf>
    <xf numFmtId="41" fontId="20" fillId="0" borderId="14" xfId="0" applyNumberFormat="1" applyFont="1" applyBorder="1" applyAlignment="1">
      <alignment/>
    </xf>
    <xf numFmtId="41" fontId="0" fillId="0" borderId="14" xfId="0" applyNumberFormat="1" applyBorder="1" applyAlignment="1">
      <alignment/>
    </xf>
    <xf numFmtId="41" fontId="21" fillId="0" borderId="14" xfId="0" applyNumberFormat="1" applyFont="1" applyBorder="1" applyAlignment="1">
      <alignment vertical="center"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1" fillId="20" borderId="1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>
      <alignment horizontal="left" vertical="center" wrapText="1"/>
    </xf>
    <xf numFmtId="0" fontId="20" fillId="20" borderId="14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1" fillId="20" borderId="14" xfId="0" applyFont="1" applyFill="1" applyBorder="1" applyAlignment="1" applyProtection="1">
      <alignment horizontal="center" vertical="center"/>
      <protection/>
    </xf>
    <xf numFmtId="0" fontId="1" fillId="0" borderId="0" xfId="51" applyFont="1" applyBorder="1">
      <alignment/>
      <protection/>
    </xf>
    <xf numFmtId="0" fontId="30" fillId="0" borderId="13" xfId="51" applyFont="1" applyBorder="1" applyAlignment="1">
      <alignment horizontal="center" vertical="center"/>
      <protection/>
    </xf>
    <xf numFmtId="0" fontId="23" fillId="0" borderId="12" xfId="51" applyFont="1" applyBorder="1" applyAlignment="1">
      <alignment horizontal="center" vertical="center" wrapText="1"/>
      <protection/>
    </xf>
    <xf numFmtId="0" fontId="30" fillId="0" borderId="0" xfId="51" applyFont="1" applyBorder="1" applyAlignment="1">
      <alignment horizontal="center" vertical="center"/>
      <protection/>
    </xf>
    <xf numFmtId="0" fontId="23" fillId="0" borderId="15" xfId="51" applyFont="1" applyBorder="1" applyAlignment="1">
      <alignment horizontal="center" vertical="center" wrapText="1"/>
      <protection/>
    </xf>
    <xf numFmtId="0" fontId="31" fillId="0" borderId="16" xfId="51" applyFont="1" applyBorder="1" applyAlignment="1">
      <alignment horizontal="center" vertical="center"/>
      <protection/>
    </xf>
    <xf numFmtId="0" fontId="31" fillId="0" borderId="0" xfId="51" applyFont="1" applyBorder="1" applyAlignment="1">
      <alignment horizontal="center" vertical="center"/>
      <protection/>
    </xf>
    <xf numFmtId="0" fontId="32" fillId="0" borderId="0" xfId="51" applyFont="1" applyBorder="1" applyAlignment="1">
      <alignment horizontal="center" vertical="center"/>
      <protection/>
    </xf>
    <xf numFmtId="0" fontId="29" fillId="0" borderId="11" xfId="51" applyFont="1" applyBorder="1" applyAlignment="1">
      <alignment horizontal="center"/>
      <protection/>
    </xf>
    <xf numFmtId="0" fontId="30" fillId="0" borderId="12" xfId="51" applyFont="1" applyBorder="1" applyAlignment="1">
      <alignment horizontal="center" vertical="center"/>
      <protection/>
    </xf>
    <xf numFmtId="0" fontId="25" fillId="20" borderId="10" xfId="51" applyFont="1" applyFill="1" applyBorder="1" applyAlignment="1">
      <alignment horizontal="center" vertical="center"/>
      <protection/>
    </xf>
    <xf numFmtId="0" fontId="25" fillId="20" borderId="10" xfId="51" applyFont="1" applyFill="1" applyBorder="1" applyAlignment="1">
      <alignment horizontal="center" vertical="center" wrapText="1"/>
      <protection/>
    </xf>
    <xf numFmtId="0" fontId="24" fillId="0" borderId="0" xfId="51" applyFont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5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57" sqref="E57"/>
    </sheetView>
  </sheetViews>
  <sheetFormatPr defaultColWidth="9.00390625" defaultRowHeight="12.75"/>
  <cols>
    <col min="1" max="1" width="3.875" style="1" customWidth="1"/>
    <col min="2" max="2" width="5.75390625" style="1" customWidth="1"/>
    <col min="3" max="3" width="7.25390625" style="1" customWidth="1"/>
    <col min="4" max="4" width="6.00390625" style="1" customWidth="1"/>
    <col min="5" max="5" width="34.875" style="1" customWidth="1"/>
    <col min="6" max="6" width="16.375" style="1" customWidth="1"/>
    <col min="7" max="7" width="15.625" style="1" customWidth="1"/>
    <col min="8" max="8" width="14.875" style="1" customWidth="1"/>
    <col min="9" max="9" width="12.875" style="1" customWidth="1"/>
    <col min="10" max="10" width="15.00390625" style="1" customWidth="1"/>
    <col min="11" max="11" width="12.625" style="1" customWidth="1"/>
    <col min="12" max="12" width="16.375" style="1" customWidth="1"/>
    <col min="13" max="13" width="15.875" style="6" customWidth="1"/>
    <col min="14" max="14" width="15.625" style="1" customWidth="1"/>
    <col min="15" max="15" width="15.125" style="1" customWidth="1"/>
    <col min="16" max="16" width="15.625" style="1" customWidth="1"/>
    <col min="17" max="17" width="15.125" style="1" customWidth="1"/>
    <col min="18" max="18" width="14.375" style="1" customWidth="1"/>
    <col min="19" max="16384" width="9.125" style="1" customWidth="1"/>
  </cols>
  <sheetData>
    <row r="3" spans="1:18" ht="17.25" customHeight="1">
      <c r="A3" s="79" t="s">
        <v>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1:18" ht="10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2"/>
      <c r="N4" s="2"/>
      <c r="O4" s="2"/>
      <c r="P4" s="2"/>
      <c r="Q4" s="2"/>
      <c r="R4" s="4" t="s">
        <v>1</v>
      </c>
    </row>
    <row r="5" spans="1:18" s="58" customFormat="1" ht="23.25" customHeight="1">
      <c r="A5" s="80" t="s">
        <v>2</v>
      </c>
      <c r="B5" s="80" t="s">
        <v>3</v>
      </c>
      <c r="C5" s="80" t="s">
        <v>4</v>
      </c>
      <c r="D5" s="80" t="s">
        <v>5</v>
      </c>
      <c r="E5" s="74" t="s">
        <v>6</v>
      </c>
      <c r="F5" s="74" t="s">
        <v>7</v>
      </c>
      <c r="G5" s="74" t="s">
        <v>8</v>
      </c>
      <c r="H5" s="74"/>
      <c r="I5" s="74"/>
      <c r="J5" s="74"/>
      <c r="K5" s="74"/>
      <c r="L5" s="74"/>
      <c r="M5" s="74"/>
      <c r="N5" s="74"/>
      <c r="O5" s="74"/>
      <c r="P5" s="74"/>
      <c r="Q5" s="74"/>
      <c r="R5" s="74" t="s">
        <v>9</v>
      </c>
    </row>
    <row r="6" spans="1:18" s="58" customFormat="1" ht="19.5" customHeight="1">
      <c r="A6" s="80"/>
      <c r="B6" s="80"/>
      <c r="C6" s="80"/>
      <c r="D6" s="80"/>
      <c r="E6" s="74"/>
      <c r="F6" s="74"/>
      <c r="G6" s="74" t="s">
        <v>10</v>
      </c>
      <c r="H6" s="74" t="s">
        <v>11</v>
      </c>
      <c r="I6" s="74"/>
      <c r="J6" s="74"/>
      <c r="K6" s="74"/>
      <c r="L6" s="74"/>
      <c r="M6" s="74" t="s">
        <v>12</v>
      </c>
      <c r="N6" s="74" t="s">
        <v>13</v>
      </c>
      <c r="O6" s="74">
        <v>2013</v>
      </c>
      <c r="P6" s="74">
        <v>2014</v>
      </c>
      <c r="Q6" s="74">
        <v>2015</v>
      </c>
      <c r="R6" s="74"/>
    </row>
    <row r="7" spans="1:18" s="58" customFormat="1" ht="29.25" customHeight="1">
      <c r="A7" s="80"/>
      <c r="B7" s="80"/>
      <c r="C7" s="80"/>
      <c r="D7" s="80"/>
      <c r="E7" s="74"/>
      <c r="F7" s="74"/>
      <c r="G7" s="74"/>
      <c r="H7" s="74" t="s">
        <v>14</v>
      </c>
      <c r="I7" s="74" t="s">
        <v>15</v>
      </c>
      <c r="J7" s="74" t="s">
        <v>16</v>
      </c>
      <c r="K7" s="74" t="s">
        <v>17</v>
      </c>
      <c r="L7" s="76" t="s">
        <v>18</v>
      </c>
      <c r="M7" s="74"/>
      <c r="N7" s="74"/>
      <c r="O7" s="74"/>
      <c r="P7" s="74"/>
      <c r="Q7" s="74"/>
      <c r="R7" s="74"/>
    </row>
    <row r="8" spans="1:18" s="58" customFormat="1" ht="9" customHeight="1">
      <c r="A8" s="80"/>
      <c r="B8" s="80"/>
      <c r="C8" s="80"/>
      <c r="D8" s="80"/>
      <c r="E8" s="74"/>
      <c r="F8" s="74"/>
      <c r="G8" s="74"/>
      <c r="H8" s="74"/>
      <c r="I8" s="74"/>
      <c r="J8" s="74"/>
      <c r="K8" s="74"/>
      <c r="L8" s="76"/>
      <c r="M8" s="74"/>
      <c r="N8" s="74"/>
      <c r="O8" s="74"/>
      <c r="P8" s="74"/>
      <c r="Q8" s="74"/>
      <c r="R8" s="74"/>
    </row>
    <row r="9" spans="1:18" s="58" customFormat="1" ht="42" customHeight="1">
      <c r="A9" s="80"/>
      <c r="B9" s="80"/>
      <c r="C9" s="80"/>
      <c r="D9" s="80"/>
      <c r="E9" s="74"/>
      <c r="F9" s="74"/>
      <c r="G9" s="74"/>
      <c r="H9" s="74"/>
      <c r="I9" s="74"/>
      <c r="J9" s="74"/>
      <c r="K9" s="74"/>
      <c r="L9" s="76"/>
      <c r="M9" s="74"/>
      <c r="N9" s="74"/>
      <c r="O9" s="74"/>
      <c r="P9" s="74"/>
      <c r="Q9" s="74"/>
      <c r="R9" s="74"/>
    </row>
    <row r="10" spans="1:18" s="58" customFormat="1" ht="14.25" customHeight="1">
      <c r="A10" s="59" t="s">
        <v>19</v>
      </c>
      <c r="B10" s="59" t="s">
        <v>20</v>
      </c>
      <c r="C10" s="59" t="s">
        <v>21</v>
      </c>
      <c r="D10" s="59" t="s">
        <v>22</v>
      </c>
      <c r="E10" s="59" t="s">
        <v>23</v>
      </c>
      <c r="F10" s="59" t="s">
        <v>24</v>
      </c>
      <c r="G10" s="59" t="s">
        <v>25</v>
      </c>
      <c r="H10" s="59" t="s">
        <v>26</v>
      </c>
      <c r="I10" s="59" t="s">
        <v>27</v>
      </c>
      <c r="J10" s="59" t="s">
        <v>28</v>
      </c>
      <c r="K10" s="59" t="s">
        <v>29</v>
      </c>
      <c r="L10" s="59" t="s">
        <v>30</v>
      </c>
      <c r="M10" s="59" t="s">
        <v>31</v>
      </c>
      <c r="N10" s="59" t="s">
        <v>32</v>
      </c>
      <c r="O10" s="59" t="s">
        <v>33</v>
      </c>
      <c r="P10" s="59" t="s">
        <v>34</v>
      </c>
      <c r="Q10" s="59" t="s">
        <v>35</v>
      </c>
      <c r="R10" s="59" t="s">
        <v>36</v>
      </c>
    </row>
    <row r="11" spans="1:18" s="58" customFormat="1" ht="45.75" customHeight="1">
      <c r="A11" s="59" t="s">
        <v>19</v>
      </c>
      <c r="B11" s="60" t="s">
        <v>37</v>
      </c>
      <c r="C11" s="60" t="s">
        <v>38</v>
      </c>
      <c r="D11" s="61">
        <v>6050</v>
      </c>
      <c r="E11" s="61" t="s">
        <v>39</v>
      </c>
      <c r="F11" s="66">
        <f>SUM(M11+N11+O11+O11+P11+Q11+G11)</f>
        <v>70422.41</v>
      </c>
      <c r="G11" s="67">
        <f>SUM(H11)</f>
        <v>70422.41</v>
      </c>
      <c r="H11" s="66">
        <f>95000-24577.59</f>
        <v>70422.41</v>
      </c>
      <c r="I11" s="66"/>
      <c r="J11" s="66"/>
      <c r="K11" s="62" t="s">
        <v>40</v>
      </c>
      <c r="L11" s="63"/>
      <c r="M11" s="59"/>
      <c r="N11" s="59"/>
      <c r="O11" s="59"/>
      <c r="P11" s="59"/>
      <c r="Q11" s="59"/>
      <c r="R11" s="62" t="s">
        <v>41</v>
      </c>
    </row>
    <row r="12" spans="1:18" s="58" customFormat="1" ht="45.75" customHeight="1">
      <c r="A12" s="59" t="s">
        <v>20</v>
      </c>
      <c r="B12" s="60" t="s">
        <v>37</v>
      </c>
      <c r="C12" s="60" t="s">
        <v>38</v>
      </c>
      <c r="D12" s="62">
        <v>6050</v>
      </c>
      <c r="E12" s="62" t="s">
        <v>42</v>
      </c>
      <c r="F12" s="66">
        <f aca="true" t="shared" si="0" ref="F12:F37">SUM(M12+N12+O12+O12+P12+Q12+G12)</f>
        <v>83011.07</v>
      </c>
      <c r="G12" s="67">
        <f>SUM(H12)</f>
        <v>83011.07</v>
      </c>
      <c r="H12" s="66">
        <f>90000-6988.93</f>
        <v>83011.07</v>
      </c>
      <c r="I12" s="66"/>
      <c r="J12" s="66"/>
      <c r="K12" s="62" t="s">
        <v>40</v>
      </c>
      <c r="L12" s="63"/>
      <c r="M12" s="59"/>
      <c r="N12" s="59"/>
      <c r="O12" s="59"/>
      <c r="P12" s="59"/>
      <c r="Q12" s="59"/>
      <c r="R12" s="62" t="s">
        <v>41</v>
      </c>
    </row>
    <row r="13" spans="1:18" s="58" customFormat="1" ht="44.25" customHeight="1">
      <c r="A13" s="59" t="s">
        <v>21</v>
      </c>
      <c r="B13" s="60" t="s">
        <v>37</v>
      </c>
      <c r="C13" s="60" t="s">
        <v>38</v>
      </c>
      <c r="D13" s="62">
        <v>6050</v>
      </c>
      <c r="E13" s="62" t="s">
        <v>43</v>
      </c>
      <c r="F13" s="66">
        <f t="shared" si="0"/>
        <v>72566.52</v>
      </c>
      <c r="G13" s="67">
        <f>SUM(H13)</f>
        <v>72566.52</v>
      </c>
      <c r="H13" s="66">
        <f>70000+2566.52</f>
        <v>72566.52</v>
      </c>
      <c r="I13" s="66"/>
      <c r="J13" s="66"/>
      <c r="K13" s="62" t="s">
        <v>40</v>
      </c>
      <c r="L13" s="63"/>
      <c r="M13" s="59"/>
      <c r="N13" s="59"/>
      <c r="O13" s="59"/>
      <c r="P13" s="59"/>
      <c r="Q13" s="59"/>
      <c r="R13" s="62" t="s">
        <v>41</v>
      </c>
    </row>
    <row r="14" spans="1:18" s="58" customFormat="1" ht="81" customHeight="1">
      <c r="A14" s="59" t="s">
        <v>22</v>
      </c>
      <c r="B14" s="60" t="s">
        <v>44</v>
      </c>
      <c r="C14" s="60" t="s">
        <v>45</v>
      </c>
      <c r="D14" s="62">
        <v>6639</v>
      </c>
      <c r="E14" s="62" t="s">
        <v>46</v>
      </c>
      <c r="F14" s="66">
        <f t="shared" si="0"/>
        <v>2835</v>
      </c>
      <c r="G14" s="67">
        <v>0</v>
      </c>
      <c r="H14" s="66">
        <v>0</v>
      </c>
      <c r="I14" s="66"/>
      <c r="J14" s="66"/>
      <c r="K14" s="62" t="s">
        <v>47</v>
      </c>
      <c r="L14" s="63"/>
      <c r="M14" s="64">
        <v>2835</v>
      </c>
      <c r="N14" s="63"/>
      <c r="O14" s="63"/>
      <c r="P14" s="63"/>
      <c r="Q14" s="65"/>
      <c r="R14" s="62" t="s">
        <v>41</v>
      </c>
    </row>
    <row r="15" spans="1:18" ht="126">
      <c r="A15" s="59" t="s">
        <v>23</v>
      </c>
      <c r="B15" s="46">
        <v>600</v>
      </c>
      <c r="C15" s="46">
        <v>60014</v>
      </c>
      <c r="D15" s="49">
        <v>6300</v>
      </c>
      <c r="E15" s="48" t="s">
        <v>48</v>
      </c>
      <c r="F15" s="44">
        <f t="shared" si="0"/>
        <v>100000</v>
      </c>
      <c r="G15" s="52">
        <v>100000</v>
      </c>
      <c r="H15" s="44">
        <v>100000</v>
      </c>
      <c r="I15" s="44"/>
      <c r="J15" s="44"/>
      <c r="K15" s="48" t="s">
        <v>49</v>
      </c>
      <c r="L15" s="49"/>
      <c r="M15" s="50"/>
      <c r="N15" s="49"/>
      <c r="O15" s="49"/>
      <c r="P15" s="49"/>
      <c r="Q15" s="51"/>
      <c r="R15" s="48" t="s">
        <v>41</v>
      </c>
    </row>
    <row r="16" spans="1:18" ht="128.25" customHeight="1">
      <c r="A16" s="59" t="s">
        <v>24</v>
      </c>
      <c r="B16" s="46">
        <v>600</v>
      </c>
      <c r="C16" s="46">
        <v>60014</v>
      </c>
      <c r="D16" s="49">
        <v>6300</v>
      </c>
      <c r="E16" s="48" t="s">
        <v>50</v>
      </c>
      <c r="F16" s="44">
        <f t="shared" si="0"/>
        <v>100000</v>
      </c>
      <c r="G16" s="52">
        <v>100000</v>
      </c>
      <c r="H16" s="44">
        <v>100000</v>
      </c>
      <c r="I16" s="44"/>
      <c r="J16" s="44"/>
      <c r="K16" s="48" t="s">
        <v>51</v>
      </c>
      <c r="L16" s="49"/>
      <c r="M16" s="50"/>
      <c r="N16" s="49"/>
      <c r="O16" s="49"/>
      <c r="P16" s="49"/>
      <c r="Q16" s="51"/>
      <c r="R16" s="48" t="s">
        <v>41</v>
      </c>
    </row>
    <row r="17" spans="1:18" ht="110.25">
      <c r="A17" s="59" t="s">
        <v>25</v>
      </c>
      <c r="B17" s="46">
        <v>600</v>
      </c>
      <c r="C17" s="46">
        <v>60014</v>
      </c>
      <c r="D17" s="49">
        <v>6300</v>
      </c>
      <c r="E17" s="48" t="s">
        <v>52</v>
      </c>
      <c r="F17" s="44">
        <f t="shared" si="0"/>
        <v>72000</v>
      </c>
      <c r="G17" s="52">
        <v>72000</v>
      </c>
      <c r="H17" s="44">
        <v>72000</v>
      </c>
      <c r="I17" s="44"/>
      <c r="J17" s="44"/>
      <c r="K17" s="48" t="s">
        <v>51</v>
      </c>
      <c r="L17" s="49"/>
      <c r="M17" s="50"/>
      <c r="N17" s="49"/>
      <c r="O17" s="49"/>
      <c r="P17" s="49"/>
      <c r="Q17" s="51"/>
      <c r="R17" s="48" t="s">
        <v>41</v>
      </c>
    </row>
    <row r="18" spans="1:18" ht="110.25">
      <c r="A18" s="59" t="s">
        <v>26</v>
      </c>
      <c r="B18" s="46">
        <v>600</v>
      </c>
      <c r="C18" s="46">
        <v>60014</v>
      </c>
      <c r="D18" s="49">
        <v>6300</v>
      </c>
      <c r="E18" s="48" t="s">
        <v>53</v>
      </c>
      <c r="F18" s="44">
        <f t="shared" si="0"/>
        <v>30000</v>
      </c>
      <c r="G18" s="52">
        <v>30000</v>
      </c>
      <c r="H18" s="44">
        <v>30000</v>
      </c>
      <c r="I18" s="44"/>
      <c r="J18" s="44"/>
      <c r="K18" s="48" t="s">
        <v>51</v>
      </c>
      <c r="L18" s="49"/>
      <c r="M18" s="50"/>
      <c r="N18" s="49"/>
      <c r="O18" s="49"/>
      <c r="P18" s="49"/>
      <c r="Q18" s="51"/>
      <c r="R18" s="48" t="s">
        <v>41</v>
      </c>
    </row>
    <row r="19" spans="1:18" ht="47.25">
      <c r="A19" s="59" t="s">
        <v>27</v>
      </c>
      <c r="B19" s="46">
        <v>600</v>
      </c>
      <c r="C19" s="46">
        <v>60016</v>
      </c>
      <c r="D19" s="49">
        <v>6050</v>
      </c>
      <c r="E19" s="48" t="s">
        <v>54</v>
      </c>
      <c r="F19" s="44">
        <f>SUM(H19)</f>
        <v>622210</v>
      </c>
      <c r="G19" s="52">
        <f>SUM(H19)</f>
        <v>622210</v>
      </c>
      <c r="H19" s="44">
        <f>395400+40000+100000+86810</f>
        <v>622210</v>
      </c>
      <c r="I19" s="44"/>
      <c r="J19" s="44"/>
      <c r="K19" s="48" t="s">
        <v>51</v>
      </c>
      <c r="L19" s="49"/>
      <c r="M19" s="50" t="s">
        <v>55</v>
      </c>
      <c r="N19" s="49"/>
      <c r="O19" s="49"/>
      <c r="P19" s="49"/>
      <c r="Q19" s="51"/>
      <c r="R19" s="48" t="s">
        <v>41</v>
      </c>
    </row>
    <row r="20" spans="1:18" ht="47.25">
      <c r="A20" s="59" t="s">
        <v>28</v>
      </c>
      <c r="B20" s="46">
        <v>600</v>
      </c>
      <c r="C20" s="46">
        <v>60016</v>
      </c>
      <c r="D20" s="49">
        <v>6050</v>
      </c>
      <c r="E20" s="48" t="s">
        <v>139</v>
      </c>
      <c r="F20" s="44">
        <f t="shared" si="0"/>
        <v>1000000</v>
      </c>
      <c r="G20" s="52">
        <v>0</v>
      </c>
      <c r="H20" s="44">
        <v>0</v>
      </c>
      <c r="I20" s="44"/>
      <c r="J20" s="44"/>
      <c r="K20" s="48" t="s">
        <v>51</v>
      </c>
      <c r="L20" s="49"/>
      <c r="M20" s="50">
        <v>1000000</v>
      </c>
      <c r="N20" s="49"/>
      <c r="O20" s="49"/>
      <c r="P20" s="49"/>
      <c r="Q20" s="51"/>
      <c r="R20" s="48" t="s">
        <v>41</v>
      </c>
    </row>
    <row r="21" spans="1:18" ht="51.75" customHeight="1">
      <c r="A21" s="59" t="s">
        <v>29</v>
      </c>
      <c r="B21" s="46">
        <v>600</v>
      </c>
      <c r="C21" s="46">
        <v>60016</v>
      </c>
      <c r="D21" s="49">
        <v>6050</v>
      </c>
      <c r="E21" s="48" t="s">
        <v>134</v>
      </c>
      <c r="F21" s="44">
        <f t="shared" si="0"/>
        <v>45000</v>
      </c>
      <c r="G21" s="52">
        <v>45000</v>
      </c>
      <c r="H21" s="44">
        <v>0</v>
      </c>
      <c r="I21" s="44"/>
      <c r="J21" s="44"/>
      <c r="K21" s="48" t="s">
        <v>148</v>
      </c>
      <c r="L21" s="49"/>
      <c r="M21" s="50"/>
      <c r="N21" s="49"/>
      <c r="O21" s="49"/>
      <c r="P21" s="49"/>
      <c r="Q21" s="51"/>
      <c r="R21" s="48" t="s">
        <v>41</v>
      </c>
    </row>
    <row r="22" spans="1:18" ht="200.25" customHeight="1">
      <c r="A22" s="59" t="s">
        <v>30</v>
      </c>
      <c r="B22" s="46">
        <v>600</v>
      </c>
      <c r="C22" s="46">
        <v>60014</v>
      </c>
      <c r="D22" s="49">
        <v>6300</v>
      </c>
      <c r="E22" s="48" t="s">
        <v>147</v>
      </c>
      <c r="F22" s="44">
        <v>400000</v>
      </c>
      <c r="G22" s="52">
        <v>0</v>
      </c>
      <c r="H22" s="44">
        <v>0</v>
      </c>
      <c r="I22" s="68"/>
      <c r="J22" s="68"/>
      <c r="K22" s="48" t="s">
        <v>51</v>
      </c>
      <c r="L22" s="49"/>
      <c r="M22" s="47">
        <v>400000</v>
      </c>
      <c r="N22" s="54">
        <v>0</v>
      </c>
      <c r="O22" s="54"/>
      <c r="P22" s="54"/>
      <c r="Q22" s="54"/>
      <c r="R22" s="48" t="s">
        <v>41</v>
      </c>
    </row>
    <row r="23" spans="1:18" ht="120.75" customHeight="1">
      <c r="A23" s="59" t="s">
        <v>31</v>
      </c>
      <c r="B23" s="46">
        <v>700</v>
      </c>
      <c r="C23" s="46">
        <v>70005</v>
      </c>
      <c r="D23" s="49">
        <v>6050</v>
      </c>
      <c r="E23" s="48" t="s">
        <v>132</v>
      </c>
      <c r="F23" s="44">
        <f>SUM(H23)</f>
        <v>17080</v>
      </c>
      <c r="G23" s="52">
        <v>17080</v>
      </c>
      <c r="H23" s="44">
        <v>17080</v>
      </c>
      <c r="I23" s="44"/>
      <c r="J23" s="44"/>
      <c r="K23" s="48" t="s">
        <v>51</v>
      </c>
      <c r="L23" s="49"/>
      <c r="M23" s="50" t="s">
        <v>55</v>
      </c>
      <c r="N23" s="49"/>
      <c r="O23" s="49"/>
      <c r="P23" s="49"/>
      <c r="Q23" s="51"/>
      <c r="R23" s="48" t="s">
        <v>41</v>
      </c>
    </row>
    <row r="24" spans="1:18" ht="54.75" customHeight="1">
      <c r="A24" s="59" t="s">
        <v>32</v>
      </c>
      <c r="B24" s="46">
        <v>750</v>
      </c>
      <c r="C24" s="46">
        <v>75023</v>
      </c>
      <c r="D24" s="49">
        <v>6050</v>
      </c>
      <c r="E24" s="48" t="s">
        <v>56</v>
      </c>
      <c r="F24" s="44">
        <f>SUM(G24+0)</f>
        <v>20000</v>
      </c>
      <c r="G24" s="52">
        <v>20000</v>
      </c>
      <c r="H24" s="44">
        <v>20000</v>
      </c>
      <c r="I24" s="44"/>
      <c r="J24" s="44"/>
      <c r="K24" s="48" t="s">
        <v>57</v>
      </c>
      <c r="L24" s="49"/>
      <c r="M24" s="50" t="s">
        <v>58</v>
      </c>
      <c r="N24" s="51" t="s">
        <v>55</v>
      </c>
      <c r="O24" s="49"/>
      <c r="P24" s="49"/>
      <c r="Q24" s="51"/>
      <c r="R24" s="48" t="s">
        <v>41</v>
      </c>
    </row>
    <row r="25" spans="1:18" ht="83.25" customHeight="1">
      <c r="A25" s="59" t="s">
        <v>33</v>
      </c>
      <c r="B25" s="46">
        <v>750</v>
      </c>
      <c r="C25" s="46">
        <v>75095</v>
      </c>
      <c r="D25" s="49">
        <v>6639</v>
      </c>
      <c r="E25" s="48" t="s">
        <v>46</v>
      </c>
      <c r="F25" s="44">
        <f t="shared" si="0"/>
        <v>14550</v>
      </c>
      <c r="G25" s="52">
        <v>0</v>
      </c>
      <c r="H25" s="44">
        <v>0</v>
      </c>
      <c r="I25" s="44"/>
      <c r="J25" s="44"/>
      <c r="K25" s="48" t="s">
        <v>59</v>
      </c>
      <c r="L25" s="51"/>
      <c r="M25" s="50">
        <v>8730</v>
      </c>
      <c r="N25" s="51">
        <v>5820</v>
      </c>
      <c r="O25" s="51"/>
      <c r="P25" s="51"/>
      <c r="Q25" s="51"/>
      <c r="R25" s="48" t="s">
        <v>41</v>
      </c>
    </row>
    <row r="26" spans="1:18" ht="45" customHeight="1">
      <c r="A26" s="59" t="s">
        <v>34</v>
      </c>
      <c r="B26" s="46">
        <v>754</v>
      </c>
      <c r="C26" s="46">
        <v>75495</v>
      </c>
      <c r="D26" s="49">
        <v>6050</v>
      </c>
      <c r="E26" s="48" t="s">
        <v>60</v>
      </c>
      <c r="F26" s="44">
        <f t="shared" si="0"/>
        <v>22000</v>
      </c>
      <c r="G26" s="52">
        <v>22000</v>
      </c>
      <c r="H26" s="44">
        <v>22000</v>
      </c>
      <c r="I26" s="44"/>
      <c r="J26" s="44"/>
      <c r="K26" s="48" t="s">
        <v>59</v>
      </c>
      <c r="L26" s="51"/>
      <c r="M26" s="50"/>
      <c r="N26" s="51"/>
      <c r="O26" s="51"/>
      <c r="P26" s="51"/>
      <c r="Q26" s="51"/>
      <c r="R26" s="48" t="s">
        <v>41</v>
      </c>
    </row>
    <row r="27" spans="1:18" ht="42.75" customHeight="1">
      <c r="A27" s="59" t="s">
        <v>35</v>
      </c>
      <c r="B27" s="46">
        <v>754</v>
      </c>
      <c r="C27" s="46">
        <v>75495</v>
      </c>
      <c r="D27" s="49">
        <v>6050</v>
      </c>
      <c r="E27" s="48" t="s">
        <v>61</v>
      </c>
      <c r="F27" s="44">
        <f t="shared" si="0"/>
        <v>19000</v>
      </c>
      <c r="G27" s="52">
        <v>19000</v>
      </c>
      <c r="H27" s="44">
        <f>5000+14000</f>
        <v>19000</v>
      </c>
      <c r="I27" s="44"/>
      <c r="J27" s="44"/>
      <c r="K27" s="48" t="s">
        <v>59</v>
      </c>
      <c r="L27" s="51"/>
      <c r="M27" s="50"/>
      <c r="N27" s="51"/>
      <c r="O27" s="51"/>
      <c r="P27" s="51"/>
      <c r="Q27" s="51"/>
      <c r="R27" s="48" t="s">
        <v>41</v>
      </c>
    </row>
    <row r="28" spans="1:18" ht="47.25">
      <c r="A28" s="59" t="s">
        <v>36</v>
      </c>
      <c r="B28" s="46">
        <v>754</v>
      </c>
      <c r="C28" s="46">
        <v>75495</v>
      </c>
      <c r="D28" s="49">
        <v>6050</v>
      </c>
      <c r="E28" s="48" t="s">
        <v>62</v>
      </c>
      <c r="F28" s="44">
        <f t="shared" si="0"/>
        <v>80000</v>
      </c>
      <c r="G28" s="52"/>
      <c r="H28" s="44"/>
      <c r="I28" s="44"/>
      <c r="J28" s="44"/>
      <c r="K28" s="48" t="s">
        <v>63</v>
      </c>
      <c r="L28" s="49"/>
      <c r="M28" s="50">
        <v>80000</v>
      </c>
      <c r="N28" s="49"/>
      <c r="O28" s="49"/>
      <c r="P28" s="49"/>
      <c r="Q28" s="51"/>
      <c r="R28" s="48" t="s">
        <v>41</v>
      </c>
    </row>
    <row r="29" spans="1:18" ht="32.25" customHeight="1">
      <c r="A29" s="59" t="s">
        <v>119</v>
      </c>
      <c r="B29" s="46">
        <v>754</v>
      </c>
      <c r="C29" s="46">
        <v>75412</v>
      </c>
      <c r="D29" s="49">
        <v>6060</v>
      </c>
      <c r="E29" s="48" t="s">
        <v>127</v>
      </c>
      <c r="F29" s="44">
        <f t="shared" si="0"/>
        <v>14357</v>
      </c>
      <c r="G29" s="52">
        <f>15000-643</f>
        <v>14357</v>
      </c>
      <c r="H29" s="44">
        <f>15000-643</f>
        <v>14357</v>
      </c>
      <c r="I29" s="44"/>
      <c r="J29" s="44"/>
      <c r="K29" s="48" t="s">
        <v>63</v>
      </c>
      <c r="L29" s="49"/>
      <c r="M29" s="50"/>
      <c r="N29" s="49"/>
      <c r="O29" s="49"/>
      <c r="P29" s="49"/>
      <c r="Q29" s="51"/>
      <c r="R29" s="48" t="s">
        <v>41</v>
      </c>
    </row>
    <row r="30" spans="1:18" ht="54" customHeight="1">
      <c r="A30" s="59" t="s">
        <v>120</v>
      </c>
      <c r="B30" s="46">
        <v>801</v>
      </c>
      <c r="C30" s="46">
        <v>80154</v>
      </c>
      <c r="D30" s="49">
        <v>6060</v>
      </c>
      <c r="E30" s="48" t="s">
        <v>64</v>
      </c>
      <c r="F30" s="44">
        <f t="shared" si="0"/>
        <v>6000</v>
      </c>
      <c r="G30" s="52">
        <v>6000</v>
      </c>
      <c r="H30" s="44" t="s">
        <v>55</v>
      </c>
      <c r="I30" s="44"/>
      <c r="J30" s="44"/>
      <c r="K30" s="48" t="s">
        <v>151</v>
      </c>
      <c r="L30" s="49"/>
      <c r="M30" s="50"/>
      <c r="N30" s="49"/>
      <c r="O30" s="49"/>
      <c r="P30" s="49"/>
      <c r="Q30" s="51"/>
      <c r="R30" s="48" t="s">
        <v>41</v>
      </c>
    </row>
    <row r="31" spans="1:18" ht="48.75" customHeight="1">
      <c r="A31" s="59" t="s">
        <v>121</v>
      </c>
      <c r="B31" s="46">
        <v>900</v>
      </c>
      <c r="C31" s="46">
        <v>90001</v>
      </c>
      <c r="D31" s="49">
        <v>6050</v>
      </c>
      <c r="E31" s="48" t="s">
        <v>65</v>
      </c>
      <c r="F31" s="44">
        <f t="shared" si="0"/>
        <v>1685617</v>
      </c>
      <c r="G31" s="44">
        <v>1625365</v>
      </c>
      <c r="H31" s="44"/>
      <c r="I31" s="69"/>
      <c r="J31" s="44">
        <v>1625365</v>
      </c>
      <c r="K31" s="48" t="s">
        <v>66</v>
      </c>
      <c r="L31" s="49"/>
      <c r="M31" s="47">
        <v>60252</v>
      </c>
      <c r="N31" s="49"/>
      <c r="O31" s="49"/>
      <c r="P31" s="49"/>
      <c r="Q31" s="51"/>
      <c r="R31" s="48" t="s">
        <v>41</v>
      </c>
    </row>
    <row r="32" spans="1:18" ht="49.5" customHeight="1">
      <c r="A32" s="59" t="s">
        <v>122</v>
      </c>
      <c r="B32" s="46">
        <v>900</v>
      </c>
      <c r="C32" s="46">
        <v>90001</v>
      </c>
      <c r="D32" s="49">
        <v>6058</v>
      </c>
      <c r="E32" s="48" t="s">
        <v>65</v>
      </c>
      <c r="F32" s="44">
        <f t="shared" si="0"/>
        <v>1512295</v>
      </c>
      <c r="G32" s="44"/>
      <c r="H32" s="44"/>
      <c r="I32" s="44"/>
      <c r="J32" s="44"/>
      <c r="K32" s="48" t="s">
        <v>67</v>
      </c>
      <c r="L32" s="49"/>
      <c r="M32" s="44">
        <v>1512295</v>
      </c>
      <c r="N32" s="49"/>
      <c r="O32" s="49"/>
      <c r="P32" s="49"/>
      <c r="Q32" s="51"/>
      <c r="R32" s="48" t="s">
        <v>41</v>
      </c>
    </row>
    <row r="33" spans="1:18" ht="33" customHeight="1">
      <c r="A33" s="59" t="s">
        <v>123</v>
      </c>
      <c r="B33" s="46">
        <v>900</v>
      </c>
      <c r="C33" s="46">
        <v>90004</v>
      </c>
      <c r="D33" s="49">
        <v>6050</v>
      </c>
      <c r="E33" s="48" t="s">
        <v>68</v>
      </c>
      <c r="F33" s="44">
        <f t="shared" si="0"/>
        <v>316180</v>
      </c>
      <c r="G33" s="52">
        <v>0</v>
      </c>
      <c r="H33" s="44">
        <v>0</v>
      </c>
      <c r="I33" s="69"/>
      <c r="J33" s="44"/>
      <c r="K33" s="48" t="s">
        <v>51</v>
      </c>
      <c r="L33" s="49"/>
      <c r="M33" s="44">
        <v>316180</v>
      </c>
      <c r="N33" s="49"/>
      <c r="O33" s="49"/>
      <c r="P33" s="49"/>
      <c r="Q33" s="51"/>
      <c r="R33" s="48" t="s">
        <v>41</v>
      </c>
    </row>
    <row r="34" spans="1:18" ht="47.25">
      <c r="A34" s="59" t="s">
        <v>124</v>
      </c>
      <c r="B34" s="46">
        <v>900</v>
      </c>
      <c r="C34" s="46">
        <v>90004</v>
      </c>
      <c r="D34" s="49">
        <v>6058</v>
      </c>
      <c r="E34" s="48" t="s">
        <v>68</v>
      </c>
      <c r="F34" s="44">
        <f t="shared" si="0"/>
        <v>493820</v>
      </c>
      <c r="G34" s="44"/>
      <c r="H34" s="44"/>
      <c r="I34" s="44"/>
      <c r="J34" s="44"/>
      <c r="K34" s="48" t="s">
        <v>51</v>
      </c>
      <c r="L34" s="50"/>
      <c r="M34" s="52">
        <v>493820</v>
      </c>
      <c r="N34" s="49"/>
      <c r="O34" s="49"/>
      <c r="P34" s="49"/>
      <c r="Q34" s="51"/>
      <c r="R34" s="48" t="s">
        <v>41</v>
      </c>
    </row>
    <row r="35" spans="1:18" ht="61.5" customHeight="1">
      <c r="A35" s="59" t="s">
        <v>125</v>
      </c>
      <c r="B35" s="46">
        <v>900</v>
      </c>
      <c r="C35" s="46">
        <v>90095</v>
      </c>
      <c r="D35" s="49">
        <v>6050</v>
      </c>
      <c r="E35" s="53" t="s">
        <v>145</v>
      </c>
      <c r="F35" s="44">
        <f t="shared" si="0"/>
        <v>8000</v>
      </c>
      <c r="G35" s="44">
        <v>8000</v>
      </c>
      <c r="H35" s="44">
        <v>8000</v>
      </c>
      <c r="I35" s="44"/>
      <c r="J35" s="44"/>
      <c r="K35" s="48" t="s">
        <v>51</v>
      </c>
      <c r="L35" s="50"/>
      <c r="M35" s="52"/>
      <c r="N35" s="49"/>
      <c r="O35" s="49"/>
      <c r="P35" s="49"/>
      <c r="Q35" s="51"/>
      <c r="R35" s="48" t="s">
        <v>41</v>
      </c>
    </row>
    <row r="36" spans="1:18" ht="61.5" customHeight="1">
      <c r="A36" s="59" t="s">
        <v>126</v>
      </c>
      <c r="B36" s="46">
        <v>900</v>
      </c>
      <c r="C36" s="46">
        <v>90015</v>
      </c>
      <c r="D36" s="49">
        <v>6050</v>
      </c>
      <c r="E36" s="53" t="s">
        <v>149</v>
      </c>
      <c r="F36" s="44">
        <f t="shared" si="0"/>
        <v>20380</v>
      </c>
      <c r="G36" s="44">
        <v>20380</v>
      </c>
      <c r="H36" s="44">
        <v>20380</v>
      </c>
      <c r="I36" s="44"/>
      <c r="J36" s="44"/>
      <c r="K36" s="48" t="s">
        <v>51</v>
      </c>
      <c r="L36" s="50"/>
      <c r="M36" s="52"/>
      <c r="N36" s="49"/>
      <c r="O36" s="49"/>
      <c r="P36" s="49"/>
      <c r="Q36" s="51"/>
      <c r="R36" s="48" t="s">
        <v>41</v>
      </c>
    </row>
    <row r="37" spans="1:18" ht="47.25">
      <c r="A37" s="59" t="s">
        <v>129</v>
      </c>
      <c r="B37" s="46">
        <v>921</v>
      </c>
      <c r="C37" s="46">
        <v>92109</v>
      </c>
      <c r="D37" s="49">
        <v>6050</v>
      </c>
      <c r="E37" s="48" t="s">
        <v>69</v>
      </c>
      <c r="F37" s="44">
        <f t="shared" si="0"/>
        <v>12647</v>
      </c>
      <c r="G37" s="52">
        <f>6647+6000</f>
        <v>12647</v>
      </c>
      <c r="H37" s="44">
        <f>6647+6000</f>
        <v>12647</v>
      </c>
      <c r="I37" s="44"/>
      <c r="J37" s="44"/>
      <c r="K37" s="48" t="s">
        <v>51</v>
      </c>
      <c r="L37" s="51"/>
      <c r="M37" s="47"/>
      <c r="N37" s="49"/>
      <c r="O37" s="49"/>
      <c r="P37" s="49"/>
      <c r="Q37" s="51"/>
      <c r="R37" s="48" t="s">
        <v>41</v>
      </c>
    </row>
    <row r="38" spans="1:18" ht="46.5" customHeight="1">
      <c r="A38" s="59" t="s">
        <v>130</v>
      </c>
      <c r="B38" s="46">
        <v>921</v>
      </c>
      <c r="C38" s="46">
        <v>92120</v>
      </c>
      <c r="D38" s="49">
        <v>6050</v>
      </c>
      <c r="E38" s="48" t="s">
        <v>70</v>
      </c>
      <c r="F38" s="44">
        <f>SUM(M38:Q38)</f>
        <v>2600000</v>
      </c>
      <c r="G38" s="52"/>
      <c r="H38" s="44"/>
      <c r="I38" s="44"/>
      <c r="J38" s="44"/>
      <c r="K38" s="48" t="s">
        <v>51</v>
      </c>
      <c r="L38" s="49"/>
      <c r="M38" s="47">
        <v>520000</v>
      </c>
      <c r="N38" s="54">
        <v>520000</v>
      </c>
      <c r="O38" s="54">
        <v>520000</v>
      </c>
      <c r="P38" s="54">
        <v>520000</v>
      </c>
      <c r="Q38" s="54">
        <v>520000</v>
      </c>
      <c r="R38" s="48" t="s">
        <v>41</v>
      </c>
    </row>
    <row r="39" spans="1:18" ht="45.75" customHeight="1">
      <c r="A39" s="59" t="s">
        <v>135</v>
      </c>
      <c r="B39" s="46">
        <v>921</v>
      </c>
      <c r="C39" s="46">
        <v>92120</v>
      </c>
      <c r="D39" s="49">
        <v>6058</v>
      </c>
      <c r="E39" s="48" t="s">
        <v>70</v>
      </c>
      <c r="F39" s="44">
        <f>SUM(M39:Q39)</f>
        <v>14450000</v>
      </c>
      <c r="G39" s="52"/>
      <c r="H39" s="44"/>
      <c r="I39" s="44"/>
      <c r="J39" s="44"/>
      <c r="K39" s="48" t="s">
        <v>51</v>
      </c>
      <c r="L39" s="49"/>
      <c r="M39" s="47">
        <v>2890000</v>
      </c>
      <c r="N39" s="54">
        <v>2890000</v>
      </c>
      <c r="O39" s="54">
        <v>2890000</v>
      </c>
      <c r="P39" s="54">
        <v>2890000</v>
      </c>
      <c r="Q39" s="54">
        <v>2890000</v>
      </c>
      <c r="R39" s="48" t="s">
        <v>41</v>
      </c>
    </row>
    <row r="40" spans="1:18" ht="61.5" customHeight="1">
      <c r="A40" s="59" t="s">
        <v>136</v>
      </c>
      <c r="B40" s="46">
        <v>926</v>
      </c>
      <c r="C40" s="46">
        <v>92601</v>
      </c>
      <c r="D40" s="49">
        <v>6050</v>
      </c>
      <c r="E40" s="48" t="s">
        <v>71</v>
      </c>
      <c r="F40" s="44">
        <f>SUM(M40:Q40)</f>
        <v>1085250</v>
      </c>
      <c r="G40" s="52"/>
      <c r="H40" s="44"/>
      <c r="I40" s="44"/>
      <c r="J40" s="44"/>
      <c r="K40" s="48" t="s">
        <v>51</v>
      </c>
      <c r="L40" s="49"/>
      <c r="M40" s="47">
        <v>585250</v>
      </c>
      <c r="N40" s="54">
        <v>500000</v>
      </c>
      <c r="O40" s="54"/>
      <c r="P40" s="54"/>
      <c r="Q40" s="54"/>
      <c r="R40" s="48" t="s">
        <v>41</v>
      </c>
    </row>
    <row r="41" spans="1:18" ht="61.5" customHeight="1">
      <c r="A41" s="59" t="s">
        <v>137</v>
      </c>
      <c r="B41" s="46">
        <v>926</v>
      </c>
      <c r="C41" s="46">
        <v>92601</v>
      </c>
      <c r="D41" s="49">
        <v>6058</v>
      </c>
      <c r="E41" s="48" t="s">
        <v>71</v>
      </c>
      <c r="F41" s="44">
        <f>SUM(M41:Q41)</f>
        <v>6149750</v>
      </c>
      <c r="G41" s="52"/>
      <c r="H41" s="44"/>
      <c r="I41" s="68"/>
      <c r="J41" s="68"/>
      <c r="K41" s="48" t="s">
        <v>51</v>
      </c>
      <c r="L41" s="49"/>
      <c r="M41" s="47">
        <v>3149750</v>
      </c>
      <c r="N41" s="54">
        <v>3000000</v>
      </c>
      <c r="O41" s="54"/>
      <c r="P41" s="54"/>
      <c r="Q41" s="54"/>
      <c r="R41" s="48" t="s">
        <v>41</v>
      </c>
    </row>
    <row r="42" spans="1:18" ht="48" customHeight="1">
      <c r="A42" s="59" t="s">
        <v>140</v>
      </c>
      <c r="B42" s="46">
        <v>921</v>
      </c>
      <c r="C42" s="46">
        <v>92109</v>
      </c>
      <c r="D42" s="49">
        <v>6058</v>
      </c>
      <c r="E42" s="48" t="s">
        <v>138</v>
      </c>
      <c r="F42" s="44">
        <f>SUM(M42+N42+O42+O42+P42+Q42+G42)</f>
        <v>219308</v>
      </c>
      <c r="G42" s="52"/>
      <c r="H42" s="44"/>
      <c r="I42" s="68"/>
      <c r="J42" s="68"/>
      <c r="K42" s="48" t="s">
        <v>51</v>
      </c>
      <c r="L42" s="49"/>
      <c r="M42" s="47">
        <v>219308</v>
      </c>
      <c r="N42" s="54"/>
      <c r="O42" s="54"/>
      <c r="P42" s="54"/>
      <c r="Q42" s="54"/>
      <c r="R42" s="48" t="s">
        <v>41</v>
      </c>
    </row>
    <row r="43" spans="1:18" ht="49.5" customHeight="1">
      <c r="A43" s="59" t="s">
        <v>144</v>
      </c>
      <c r="B43" s="46">
        <v>921</v>
      </c>
      <c r="C43" s="46">
        <v>92109</v>
      </c>
      <c r="D43" s="49">
        <v>6050</v>
      </c>
      <c r="E43" s="48" t="s">
        <v>133</v>
      </c>
      <c r="F43" s="44">
        <f>SUM(M43+N43+O43+O43+P43+Q43+G43)</f>
        <v>137435</v>
      </c>
      <c r="G43" s="52"/>
      <c r="H43" s="44"/>
      <c r="I43" s="68"/>
      <c r="J43" s="68"/>
      <c r="K43" s="48" t="s">
        <v>51</v>
      </c>
      <c r="L43" s="49"/>
      <c r="M43" s="47">
        <v>137435</v>
      </c>
      <c r="N43" s="54"/>
      <c r="O43" s="54"/>
      <c r="P43" s="54"/>
      <c r="Q43" s="54"/>
      <c r="R43" s="48" t="s">
        <v>41</v>
      </c>
    </row>
    <row r="44" spans="1:18" ht="49.5" customHeight="1">
      <c r="A44" s="59" t="s">
        <v>146</v>
      </c>
      <c r="B44" s="46">
        <v>926</v>
      </c>
      <c r="C44" s="46">
        <v>92605</v>
      </c>
      <c r="D44" s="49">
        <v>6050</v>
      </c>
      <c r="E44" s="48" t="s">
        <v>131</v>
      </c>
      <c r="F44" s="44">
        <f>SUM(M44+N44+O44+O44+P44+Q44+G44)</f>
        <v>7320</v>
      </c>
      <c r="G44" s="52">
        <v>7320</v>
      </c>
      <c r="H44" s="44">
        <v>7320</v>
      </c>
      <c r="I44" s="68"/>
      <c r="J44" s="68"/>
      <c r="K44" s="48" t="s">
        <v>51</v>
      </c>
      <c r="L44" s="49"/>
      <c r="M44" s="47">
        <v>0</v>
      </c>
      <c r="N44" s="54">
        <v>0</v>
      </c>
      <c r="O44" s="54"/>
      <c r="P44" s="54"/>
      <c r="Q44" s="54"/>
      <c r="R44" s="48" t="s">
        <v>41</v>
      </c>
    </row>
    <row r="45" spans="1:18" s="5" customFormat="1" ht="44.25" customHeight="1">
      <c r="A45" s="77"/>
      <c r="B45" s="77"/>
      <c r="C45" s="77"/>
      <c r="D45" s="77"/>
      <c r="E45" s="77"/>
      <c r="F45" s="70">
        <f>SUM(F11:F44)</f>
        <v>31489034</v>
      </c>
      <c r="G45" s="70">
        <f>SUM(G11:G44)</f>
        <v>2967359</v>
      </c>
      <c r="H45" s="70">
        <f>SUM(H11:H44)</f>
        <v>1290994</v>
      </c>
      <c r="I45" s="70">
        <f>SUM(I11:I44)</f>
        <v>0</v>
      </c>
      <c r="J45" s="70">
        <f>SUM(J11:J44)</f>
        <v>1625365</v>
      </c>
      <c r="K45" s="56" t="s">
        <v>143</v>
      </c>
      <c r="L45" s="57">
        <f aca="true" t="shared" si="1" ref="L45:Q45">SUM(L11:L44)</f>
        <v>0</v>
      </c>
      <c r="M45" s="55">
        <f t="shared" si="1"/>
        <v>11375855</v>
      </c>
      <c r="N45" s="55">
        <f t="shared" si="1"/>
        <v>6915820</v>
      </c>
      <c r="O45" s="55">
        <f t="shared" si="1"/>
        <v>3410000</v>
      </c>
      <c r="P45" s="55">
        <f t="shared" si="1"/>
        <v>3410000</v>
      </c>
      <c r="Q45" s="55">
        <f t="shared" si="1"/>
        <v>3410000</v>
      </c>
      <c r="R45" s="56"/>
    </row>
    <row r="46" spans="1:5" ht="15.75">
      <c r="A46" s="1" t="s">
        <v>72</v>
      </c>
      <c r="B46" s="6"/>
      <c r="C46" s="6"/>
      <c r="E46" s="7"/>
    </row>
    <row r="47" spans="1:5" ht="15.75">
      <c r="A47" s="1" t="s">
        <v>73</v>
      </c>
      <c r="B47" s="6"/>
      <c r="C47" s="6"/>
      <c r="E47" s="7"/>
    </row>
    <row r="48" spans="1:5" ht="15.75">
      <c r="A48" s="1" t="s">
        <v>74</v>
      </c>
      <c r="B48" s="6"/>
      <c r="C48" s="6"/>
      <c r="E48" s="7"/>
    </row>
    <row r="49" spans="1:17" ht="15.75">
      <c r="A49" s="78" t="s">
        <v>75</v>
      </c>
      <c r="B49" s="78"/>
      <c r="C49" s="78"/>
      <c r="D49" s="78"/>
      <c r="E49" s="78"/>
      <c r="F49" s="78"/>
      <c r="G49" s="78"/>
      <c r="H49" s="78"/>
      <c r="I49" s="78"/>
      <c r="J49" s="8"/>
      <c r="N49" s="72"/>
      <c r="O49" s="72"/>
      <c r="P49" s="72"/>
      <c r="Q49" s="72"/>
    </row>
    <row r="50" spans="14:17" ht="15.75" hidden="1">
      <c r="N50" s="72"/>
      <c r="O50" s="72"/>
      <c r="P50" s="72"/>
      <c r="Q50" s="72"/>
    </row>
    <row r="51" spans="1:18" ht="15.75">
      <c r="A51" s="5" t="s">
        <v>76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39"/>
      <c r="N51" s="9"/>
      <c r="O51" s="9"/>
      <c r="P51" s="9"/>
      <c r="Q51" s="9"/>
      <c r="R51" s="9"/>
    </row>
    <row r="52" spans="1:13" s="7" customFormat="1" ht="15.75" customHeight="1">
      <c r="A52" s="7" t="s">
        <v>19</v>
      </c>
      <c r="B52" s="73" t="s">
        <v>150</v>
      </c>
      <c r="C52" s="73"/>
      <c r="D52" s="73"/>
      <c r="E52" s="73"/>
      <c r="F52" s="73"/>
      <c r="G52" s="73"/>
      <c r="H52" s="73"/>
      <c r="I52" s="73"/>
      <c r="J52" s="73"/>
      <c r="K52" s="73"/>
      <c r="M52" s="40"/>
    </row>
    <row r="53" spans="1:18" ht="15.75" customHeight="1">
      <c r="A53" s="1" t="s">
        <v>152</v>
      </c>
      <c r="B53" s="71" t="s">
        <v>153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45"/>
      <c r="R53" s="45"/>
    </row>
    <row r="54" spans="2:8" ht="22.5" customHeight="1">
      <c r="B54" s="75"/>
      <c r="C54" s="75"/>
      <c r="D54" s="75"/>
      <c r="E54" s="75"/>
      <c r="F54" s="75"/>
      <c r="G54" s="75"/>
      <c r="H54" s="75"/>
    </row>
    <row r="55" ht="15.75" customHeight="1"/>
    <row r="56" spans="3:10" ht="15.75" customHeight="1">
      <c r="C56" s="45"/>
      <c r="D56" s="45"/>
      <c r="E56" s="45"/>
      <c r="F56" s="45"/>
      <c r="G56" s="45"/>
      <c r="H56" s="45"/>
      <c r="I56" s="45"/>
      <c r="J56" s="45"/>
    </row>
  </sheetData>
  <sheetProtection/>
  <mergeCells count="28">
    <mergeCell ref="A3:R3"/>
    <mergeCell ref="A5:A9"/>
    <mergeCell ref="B5:B9"/>
    <mergeCell ref="C5:C9"/>
    <mergeCell ref="D5:D9"/>
    <mergeCell ref="E5:E9"/>
    <mergeCell ref="F5:F9"/>
    <mergeCell ref="G5:Q5"/>
    <mergeCell ref="R5:R9"/>
    <mergeCell ref="B54:H54"/>
    <mergeCell ref="L7:L9"/>
    <mergeCell ref="A45:E45"/>
    <mergeCell ref="A49:I49"/>
    <mergeCell ref="N49:Q49"/>
    <mergeCell ref="G6:G9"/>
    <mergeCell ref="H6:L6"/>
    <mergeCell ref="M6:M9"/>
    <mergeCell ref="N6:N9"/>
    <mergeCell ref="O6:O9"/>
    <mergeCell ref="B53:P53"/>
    <mergeCell ref="N50:Q50"/>
    <mergeCell ref="B52:K52"/>
    <mergeCell ref="Q6:Q9"/>
    <mergeCell ref="H7:H9"/>
    <mergeCell ref="I7:I9"/>
    <mergeCell ref="J7:J9"/>
    <mergeCell ref="K7:K9"/>
    <mergeCell ref="P6:P9"/>
  </mergeCells>
  <printOptions horizontalCentered="1"/>
  <pageMargins left="0.11811023622047245" right="0.1968503937007874" top="0.5511811023622047" bottom="0.5511811023622047" header="0.5118110236220472" footer="0.5118110236220472"/>
  <pageSetup firstPageNumber="35" useFirstPageNumber="1" horizontalDpi="300" verticalDpi="300" orientation="landscape" paperSize="9" scale="56" r:id="rId1"/>
  <headerFooter differentOddEven="1" alignWithMargins="0">
    <oddHeader>&amp;R&amp;9Załącznik nr 1 do uchwały Nr III/ 18/10 Rady Miejskiej w Żelechowie z dnia 
 30 grudnia 2010 r.</oddHeader>
  </headerFooter>
  <rowBreaks count="2" manualBreakCount="2">
    <brk id="18" max="17" man="1"/>
    <brk id="32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80"/>
  <sheetViews>
    <sheetView tabSelected="1" zoomScalePageLayoutView="0" workbookViewId="0" topLeftCell="B6">
      <pane ySplit="10" topLeftCell="A16" activePane="bottomLeft" state="frozen"/>
      <selection pane="topLeft" activeCell="A6" sqref="A6"/>
      <selection pane="bottomLeft" activeCell="M28" sqref="M28"/>
    </sheetView>
  </sheetViews>
  <sheetFormatPr defaultColWidth="10.25390625" defaultRowHeight="12.75"/>
  <cols>
    <col min="1" max="1" width="3.625" style="10" customWidth="1"/>
    <col min="2" max="2" width="14.75390625" style="10" customWidth="1"/>
    <col min="3" max="3" width="9.00390625" style="10" customWidth="1"/>
    <col min="4" max="4" width="10.625" style="10" customWidth="1"/>
    <col min="5" max="5" width="13.75390625" style="10" customWidth="1"/>
    <col min="6" max="6" width="8.75390625" style="10" customWidth="1"/>
    <col min="7" max="7" width="9.625" style="10" customWidth="1"/>
    <col min="8" max="8" width="8.375" style="10" customWidth="1"/>
    <col min="9" max="9" width="10.25390625" style="10" customWidth="1"/>
    <col min="10" max="11" width="7.75390625" style="10" customWidth="1"/>
    <col min="12" max="12" width="9.75390625" style="10" customWidth="1"/>
    <col min="13" max="13" width="9.875" style="10" customWidth="1"/>
    <col min="14" max="14" width="11.375" style="10" customWidth="1"/>
    <col min="15" max="15" width="8.25390625" style="10" customWidth="1"/>
    <col min="16" max="16" width="8.125" style="10" customWidth="1"/>
    <col min="17" max="17" width="9.375" style="10" customWidth="1"/>
    <col min="18" max="16384" width="10.25390625" style="10" customWidth="1"/>
  </cols>
  <sheetData>
    <row r="1" spans="1:17" ht="12.75">
      <c r="A1" s="93" t="s">
        <v>77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7" spans="1:17" s="12" customFormat="1" ht="18.75" customHeight="1">
      <c r="A7" s="91" t="s">
        <v>2</v>
      </c>
      <c r="B7" s="91" t="s">
        <v>78</v>
      </c>
      <c r="C7" s="92" t="s">
        <v>79</v>
      </c>
      <c r="D7" s="92" t="s">
        <v>80</v>
      </c>
      <c r="E7" s="92" t="s">
        <v>81</v>
      </c>
      <c r="F7" s="91" t="s">
        <v>82</v>
      </c>
      <c r="G7" s="91"/>
      <c r="H7" s="91" t="s">
        <v>8</v>
      </c>
      <c r="I7" s="91"/>
      <c r="J7" s="91"/>
      <c r="K7" s="91"/>
      <c r="L7" s="91"/>
      <c r="M7" s="91"/>
      <c r="N7" s="91"/>
      <c r="O7" s="91"/>
      <c r="P7" s="91"/>
      <c r="Q7" s="91"/>
    </row>
    <row r="8" spans="1:17" s="12" customFormat="1" ht="15" customHeight="1">
      <c r="A8" s="91"/>
      <c r="B8" s="91"/>
      <c r="C8" s="92"/>
      <c r="D8" s="92"/>
      <c r="E8" s="92"/>
      <c r="F8" s="92" t="s">
        <v>83</v>
      </c>
      <c r="G8" s="92" t="s">
        <v>84</v>
      </c>
      <c r="H8" s="91" t="s">
        <v>128</v>
      </c>
      <c r="I8" s="91"/>
      <c r="J8" s="91"/>
      <c r="K8" s="91"/>
      <c r="L8" s="91"/>
      <c r="M8" s="91"/>
      <c r="N8" s="91"/>
      <c r="O8" s="91"/>
      <c r="P8" s="91"/>
      <c r="Q8" s="91"/>
    </row>
    <row r="9" spans="1:17" s="12" customFormat="1" ht="9" customHeight="1">
      <c r="A9" s="91"/>
      <c r="B9" s="91"/>
      <c r="C9" s="92"/>
      <c r="D9" s="92"/>
      <c r="E9" s="92"/>
      <c r="F9" s="92"/>
      <c r="G9" s="92"/>
      <c r="H9" s="92" t="s">
        <v>85</v>
      </c>
      <c r="I9" s="91" t="s">
        <v>86</v>
      </c>
      <c r="J9" s="91"/>
      <c r="K9" s="91"/>
      <c r="L9" s="91"/>
      <c r="M9" s="91"/>
      <c r="N9" s="91"/>
      <c r="O9" s="91"/>
      <c r="P9" s="91"/>
      <c r="Q9" s="91"/>
    </row>
    <row r="10" spans="1:17" s="12" customFormat="1" ht="9" customHeight="1">
      <c r="A10" s="91"/>
      <c r="B10" s="91"/>
      <c r="C10" s="92"/>
      <c r="D10" s="92"/>
      <c r="E10" s="92"/>
      <c r="F10" s="92"/>
      <c r="G10" s="92"/>
      <c r="H10" s="92"/>
      <c r="I10" s="41"/>
      <c r="J10" s="41"/>
      <c r="K10" s="41"/>
      <c r="L10" s="41"/>
      <c r="M10" s="41"/>
      <c r="N10" s="41"/>
      <c r="O10" s="41"/>
      <c r="P10" s="41"/>
      <c r="Q10" s="41"/>
    </row>
    <row r="11" spans="1:17" s="12" customFormat="1" ht="9" customHeight="1">
      <c r="A11" s="91"/>
      <c r="B11" s="91"/>
      <c r="C11" s="92"/>
      <c r="D11" s="92"/>
      <c r="E11" s="92"/>
      <c r="F11" s="92"/>
      <c r="G11" s="92"/>
      <c r="H11" s="92"/>
      <c r="I11" s="41"/>
      <c r="J11" s="41"/>
      <c r="K11" s="41"/>
      <c r="L11" s="41"/>
      <c r="M11" s="41"/>
      <c r="N11" s="41"/>
      <c r="O11" s="41"/>
      <c r="P11" s="41"/>
      <c r="Q11" s="41"/>
    </row>
    <row r="12" spans="1:17" s="12" customFormat="1" ht="11.25">
      <c r="A12" s="91"/>
      <c r="B12" s="91"/>
      <c r="C12" s="92"/>
      <c r="D12" s="92"/>
      <c r="E12" s="92"/>
      <c r="F12" s="92"/>
      <c r="G12" s="92"/>
      <c r="H12" s="92"/>
      <c r="I12" s="91" t="s">
        <v>87</v>
      </c>
      <c r="J12" s="91"/>
      <c r="K12" s="91"/>
      <c r="L12" s="91"/>
      <c r="M12" s="91" t="s">
        <v>88</v>
      </c>
      <c r="N12" s="91"/>
      <c r="O12" s="91"/>
      <c r="P12" s="91"/>
      <c r="Q12" s="91"/>
    </row>
    <row r="13" spans="1:17" s="12" customFormat="1" ht="10.5" customHeight="1">
      <c r="A13" s="91"/>
      <c r="B13" s="91"/>
      <c r="C13" s="92"/>
      <c r="D13" s="92"/>
      <c r="E13" s="92"/>
      <c r="F13" s="92"/>
      <c r="G13" s="92"/>
      <c r="H13" s="92"/>
      <c r="I13" s="92" t="s">
        <v>89</v>
      </c>
      <c r="J13" s="91" t="s">
        <v>90</v>
      </c>
      <c r="K13" s="91"/>
      <c r="L13" s="91"/>
      <c r="M13" s="92" t="s">
        <v>91</v>
      </c>
      <c r="N13" s="92" t="s">
        <v>90</v>
      </c>
      <c r="O13" s="92"/>
      <c r="P13" s="92"/>
      <c r="Q13" s="92"/>
    </row>
    <row r="14" spans="1:17" s="12" customFormat="1" ht="75.75" customHeight="1">
      <c r="A14" s="91"/>
      <c r="B14" s="91"/>
      <c r="C14" s="92"/>
      <c r="D14" s="92"/>
      <c r="E14" s="92"/>
      <c r="F14" s="92"/>
      <c r="G14" s="92"/>
      <c r="H14" s="92"/>
      <c r="I14" s="92"/>
      <c r="J14" s="11" t="s">
        <v>92</v>
      </c>
      <c r="K14" s="11" t="s">
        <v>93</v>
      </c>
      <c r="L14" s="11" t="s">
        <v>94</v>
      </c>
      <c r="M14" s="92"/>
      <c r="N14" s="11" t="s">
        <v>95</v>
      </c>
      <c r="O14" s="11" t="s">
        <v>92</v>
      </c>
      <c r="P14" s="11" t="s">
        <v>93</v>
      </c>
      <c r="Q14" s="11" t="s">
        <v>96</v>
      </c>
    </row>
    <row r="15" spans="1:17" ht="18" customHeight="1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  <c r="G15" s="13">
        <v>7</v>
      </c>
      <c r="H15" s="13">
        <v>8</v>
      </c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13">
        <v>16</v>
      </c>
      <c r="Q15" s="13">
        <v>17</v>
      </c>
    </row>
    <row r="16" spans="1:17" s="19" customFormat="1" ht="11.25" customHeight="1">
      <c r="A16" s="14">
        <v>1</v>
      </c>
      <c r="B16" s="15" t="s">
        <v>97</v>
      </c>
      <c r="C16" s="89" t="s">
        <v>98</v>
      </c>
      <c r="D16" s="89"/>
      <c r="E16" s="16">
        <f aca="true" t="shared" si="0" ref="E16:N16">SUM(E21,E35,E42,E50)</f>
        <v>27839654.7</v>
      </c>
      <c r="F16" s="16">
        <f t="shared" si="0"/>
        <v>5508301.7</v>
      </c>
      <c r="G16" s="17">
        <f t="shared" si="0"/>
        <v>22331353</v>
      </c>
      <c r="H16" s="17">
        <f t="shared" si="0"/>
        <v>3137660</v>
      </c>
      <c r="I16" s="17">
        <f t="shared" si="0"/>
        <v>1625365</v>
      </c>
      <c r="J16" s="17">
        <f t="shared" si="0"/>
        <v>0</v>
      </c>
      <c r="K16" s="17">
        <f t="shared" si="0"/>
        <v>1625365</v>
      </c>
      <c r="L16" s="17">
        <f t="shared" si="0"/>
        <v>0</v>
      </c>
      <c r="M16" s="17">
        <f t="shared" si="0"/>
        <v>0</v>
      </c>
      <c r="N16" s="17">
        <f t="shared" si="0"/>
        <v>0</v>
      </c>
      <c r="O16" s="18"/>
      <c r="P16" s="16"/>
      <c r="Q16" s="16">
        <f>SUM(Q21,Q35,Q42,Q50)</f>
        <v>0</v>
      </c>
    </row>
    <row r="17" spans="1:17" ht="12.75" customHeight="1">
      <c r="A17" s="90" t="s">
        <v>99</v>
      </c>
      <c r="B17" s="20" t="s">
        <v>100</v>
      </c>
      <c r="C17" s="83" t="s">
        <v>101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</row>
    <row r="18" spans="1:17" ht="11.25">
      <c r="A18" s="90"/>
      <c r="B18" s="20" t="s">
        <v>102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</row>
    <row r="19" spans="1:17" ht="11.25">
      <c r="A19" s="90"/>
      <c r="B19" s="20" t="s">
        <v>103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</row>
    <row r="20" spans="1:17" ht="11.25">
      <c r="A20" s="90"/>
      <c r="B20" s="20" t="s">
        <v>104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</row>
    <row r="21" spans="1:17" ht="12.75">
      <c r="A21" s="90"/>
      <c r="B21" s="20" t="s">
        <v>105</v>
      </c>
      <c r="C21" s="21"/>
      <c r="D21" s="22" t="s">
        <v>106</v>
      </c>
      <c r="E21" s="23">
        <f>SUM(F21+G21)</f>
        <v>3197911.7</v>
      </c>
      <c r="F21" s="23">
        <f>SUM(F22:F23)</f>
        <v>1685616.7</v>
      </c>
      <c r="G21" s="23">
        <v>1512295</v>
      </c>
      <c r="H21" s="23">
        <v>3137660</v>
      </c>
      <c r="I21" s="23">
        <v>1625365</v>
      </c>
      <c r="J21"/>
      <c r="K21" s="23">
        <v>1625365</v>
      </c>
      <c r="L21" s="23"/>
      <c r="M21" s="23"/>
      <c r="N21" s="23"/>
      <c r="O21" s="21"/>
      <c r="P21" s="23"/>
      <c r="Q21" s="23"/>
    </row>
    <row r="22" spans="1:17" ht="11.25" customHeight="1">
      <c r="A22" s="90"/>
      <c r="B22" s="20" t="s">
        <v>107</v>
      </c>
      <c r="C22" s="24"/>
      <c r="D22" s="24"/>
      <c r="E22" s="23">
        <v>1625365</v>
      </c>
      <c r="F22" s="23">
        <v>1625365</v>
      </c>
      <c r="H22" s="26">
        <v>1625365</v>
      </c>
      <c r="I22" s="26">
        <v>1625365</v>
      </c>
      <c r="J22" s="24"/>
      <c r="K22" s="26">
        <v>1625365</v>
      </c>
      <c r="L22" s="24"/>
      <c r="M22" s="24"/>
      <c r="N22" s="24"/>
      <c r="O22" s="24"/>
      <c r="P22" s="24"/>
      <c r="Q22" s="24"/>
    </row>
    <row r="23" spans="1:17" ht="11.25">
      <c r="A23" s="90"/>
      <c r="B23" s="20" t="s">
        <v>108</v>
      </c>
      <c r="C23" s="24"/>
      <c r="D23" s="24"/>
      <c r="E23" s="25">
        <f>SUM(F23:G23)</f>
        <v>1572546.7</v>
      </c>
      <c r="F23" s="43">
        <v>60251.7</v>
      </c>
      <c r="G23" s="23">
        <v>1512295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ht="11.25">
      <c r="A24" s="90" t="s">
        <v>109</v>
      </c>
      <c r="B24" s="20" t="s">
        <v>100</v>
      </c>
      <c r="C24" s="83" t="s">
        <v>110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</row>
    <row r="25" spans="1:17" ht="11.25">
      <c r="A25" s="90"/>
      <c r="B25" s="20" t="s">
        <v>102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</row>
    <row r="26" spans="1:17" ht="11.25">
      <c r="A26" s="90"/>
      <c r="B26" s="20" t="s">
        <v>103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</row>
    <row r="27" spans="1:17" ht="11.25">
      <c r="A27" s="90"/>
      <c r="B27" s="20" t="s">
        <v>104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</row>
    <row r="28" spans="1:17" ht="12.75">
      <c r="A28" s="90"/>
      <c r="B28" s="20" t="s">
        <v>105</v>
      </c>
      <c r="C28" s="21"/>
      <c r="D28" s="22" t="s">
        <v>111</v>
      </c>
      <c r="E28" s="23">
        <f>SUM(E29:E30)</f>
        <v>810000</v>
      </c>
      <c r="F28" s="23">
        <f>SUM(F29:F30)</f>
        <v>316180</v>
      </c>
      <c r="G28" s="23">
        <v>493820</v>
      </c>
      <c r="H28" s="23"/>
      <c r="I28" s="23"/>
      <c r="J28"/>
      <c r="K28" s="23"/>
      <c r="L28" s="23"/>
      <c r="N28" s="23"/>
      <c r="O28" s="21"/>
      <c r="P28" s="23"/>
      <c r="Q28" s="23"/>
    </row>
    <row r="29" spans="1:17" ht="11.25">
      <c r="A29" s="90"/>
      <c r="B29" s="20" t="s">
        <v>107</v>
      </c>
      <c r="C29" s="24"/>
      <c r="D29" s="24"/>
      <c r="E29" s="23">
        <f>SUM(F29:G29)</f>
        <v>0</v>
      </c>
      <c r="F29" s="23">
        <v>0</v>
      </c>
      <c r="H29" s="26"/>
      <c r="I29" s="24"/>
      <c r="J29" s="24"/>
      <c r="K29" s="24"/>
      <c r="L29" s="24"/>
      <c r="M29" s="24"/>
      <c r="N29" s="24"/>
      <c r="O29" s="24"/>
      <c r="P29" s="24"/>
      <c r="Q29" s="24"/>
    </row>
    <row r="30" spans="1:17" ht="11.25">
      <c r="A30" s="38"/>
      <c r="B30" s="20" t="s">
        <v>108</v>
      </c>
      <c r="C30" s="24"/>
      <c r="D30" s="24"/>
      <c r="E30" s="23">
        <f>SUM(F30:G30)</f>
        <v>810000</v>
      </c>
      <c r="F30" s="23">
        <v>316180</v>
      </c>
      <c r="G30" s="23">
        <v>493820</v>
      </c>
      <c r="H30" s="26"/>
      <c r="I30" s="24"/>
      <c r="J30" s="24"/>
      <c r="K30" s="24"/>
      <c r="L30" s="24"/>
      <c r="M30" s="23"/>
      <c r="N30" s="42"/>
      <c r="O30" s="24"/>
      <c r="P30" s="24"/>
      <c r="Q30" s="24"/>
    </row>
    <row r="31" spans="1:17" ht="12.75" customHeight="1">
      <c r="A31" s="90" t="s">
        <v>112</v>
      </c>
      <c r="B31" s="20" t="s">
        <v>100</v>
      </c>
      <c r="C31" s="83" t="s">
        <v>141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</row>
    <row r="32" spans="1:17" ht="12.75" customHeight="1">
      <c r="A32" s="90"/>
      <c r="B32" s="20" t="s">
        <v>102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</row>
    <row r="33" spans="1:17" ht="11.25">
      <c r="A33" s="90"/>
      <c r="B33" s="20" t="s">
        <v>103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</row>
    <row r="34" spans="1:17" ht="11.25">
      <c r="A34" s="90"/>
      <c r="B34" s="20" t="s">
        <v>104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</row>
    <row r="35" spans="1:17" ht="12.75">
      <c r="A35" s="90"/>
      <c r="B35" s="20" t="s">
        <v>105</v>
      </c>
      <c r="C35" s="21"/>
      <c r="D35" s="22" t="s">
        <v>111</v>
      </c>
      <c r="E35" s="23">
        <f>SUM(E36:E37)</f>
        <v>356743</v>
      </c>
      <c r="F35" s="23">
        <f>SUM(F36:F37)</f>
        <v>137435</v>
      </c>
      <c r="G35" s="23">
        <f>SUM(G36:G37)</f>
        <v>219308</v>
      </c>
      <c r="H35" s="23"/>
      <c r="I35" s="23"/>
      <c r="J35"/>
      <c r="K35" s="23"/>
      <c r="L35" s="23"/>
      <c r="N35" s="23"/>
      <c r="O35" s="21"/>
      <c r="P35" s="23"/>
      <c r="Q35" s="23"/>
    </row>
    <row r="36" spans="1:17" ht="11.25">
      <c r="A36" s="90"/>
      <c r="B36" s="20" t="s">
        <v>107</v>
      </c>
      <c r="C36" s="24"/>
      <c r="D36" s="24"/>
      <c r="E36" s="23">
        <f>SUM(F36:G36)</f>
        <v>0</v>
      </c>
      <c r="F36" s="23">
        <v>0</v>
      </c>
      <c r="G36" s="10">
        <v>0</v>
      </c>
      <c r="H36" s="26"/>
      <c r="I36" s="24"/>
      <c r="J36" s="24"/>
      <c r="K36" s="24"/>
      <c r="L36" s="24"/>
      <c r="M36" s="24"/>
      <c r="N36" s="24"/>
      <c r="O36" s="24"/>
      <c r="P36" s="24"/>
      <c r="Q36" s="24"/>
    </row>
    <row r="37" spans="1:17" ht="11.25">
      <c r="A37" s="38"/>
      <c r="B37" s="20" t="s">
        <v>108</v>
      </c>
      <c r="C37" s="24"/>
      <c r="D37" s="24"/>
      <c r="E37" s="23">
        <f>SUM(F37:G37)</f>
        <v>356743</v>
      </c>
      <c r="F37" s="23">
        <v>137435</v>
      </c>
      <c r="G37" s="23">
        <v>219308</v>
      </c>
      <c r="H37" s="26"/>
      <c r="I37" s="24"/>
      <c r="J37" s="24"/>
      <c r="K37" s="24"/>
      <c r="L37" s="24"/>
      <c r="M37" s="23"/>
      <c r="N37" s="42"/>
      <c r="O37" s="24"/>
      <c r="P37" s="24"/>
      <c r="Q37" s="24"/>
    </row>
    <row r="38" spans="1:17" ht="10.5" customHeight="1">
      <c r="A38" s="90" t="s">
        <v>115</v>
      </c>
      <c r="B38" s="20"/>
      <c r="C38" s="83" t="s">
        <v>113</v>
      </c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1:17" ht="9.75" customHeight="1">
      <c r="A39" s="90"/>
      <c r="B39" s="20" t="s">
        <v>102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</row>
    <row r="40" spans="1:17" ht="10.5" customHeight="1">
      <c r="A40" s="90"/>
      <c r="B40" s="20" t="s">
        <v>103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</row>
    <row r="41" spans="1:17" ht="12" customHeight="1">
      <c r="A41" s="90"/>
      <c r="B41" s="20" t="s">
        <v>104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</row>
    <row r="42" spans="1:17" ht="11.25">
      <c r="A42" s="90"/>
      <c r="B42" s="20" t="s">
        <v>105</v>
      </c>
      <c r="C42" s="21"/>
      <c r="D42" s="22" t="s">
        <v>114</v>
      </c>
      <c r="E42" s="23">
        <f>SUM(E43:E45)</f>
        <v>7235000</v>
      </c>
      <c r="F42" s="23">
        <v>1085250</v>
      </c>
      <c r="G42" s="23">
        <v>6149750</v>
      </c>
      <c r="H42" s="23" t="s">
        <v>55</v>
      </c>
      <c r="I42" s="23" t="s">
        <v>55</v>
      </c>
      <c r="J42" s="21"/>
      <c r="K42" s="21"/>
      <c r="L42" s="23" t="s">
        <v>55</v>
      </c>
      <c r="M42" s="21"/>
      <c r="N42" s="21"/>
      <c r="O42" s="21"/>
      <c r="P42" s="21"/>
      <c r="Q42" s="21"/>
    </row>
    <row r="43" spans="1:17" ht="11.25">
      <c r="A43" s="90"/>
      <c r="B43" s="20" t="s">
        <v>107</v>
      </c>
      <c r="C43" s="24"/>
      <c r="D43" s="24"/>
      <c r="E43" s="23"/>
      <c r="F43" s="23"/>
      <c r="G43" s="21"/>
      <c r="H43" s="26"/>
      <c r="I43" s="26"/>
      <c r="J43" s="24"/>
      <c r="K43" s="24"/>
      <c r="L43" s="26"/>
      <c r="M43" s="24"/>
      <c r="N43" s="24"/>
      <c r="O43" s="24"/>
      <c r="P43" s="24"/>
      <c r="Q43" s="24"/>
    </row>
    <row r="44" spans="1:17" ht="11.25">
      <c r="A44" s="90"/>
      <c r="B44" s="20" t="s">
        <v>12</v>
      </c>
      <c r="C44" s="24"/>
      <c r="D44" s="24"/>
      <c r="E44" s="23">
        <f>SUM(F44:G44)</f>
        <v>3735000</v>
      </c>
      <c r="F44" s="23">
        <v>585250</v>
      </c>
      <c r="G44" s="23">
        <v>3149750</v>
      </c>
      <c r="H44" s="24"/>
      <c r="I44" s="24"/>
      <c r="J44" s="24"/>
      <c r="K44" s="24"/>
      <c r="L44" s="24"/>
      <c r="M44" s="24"/>
      <c r="N44" s="24"/>
      <c r="O44" s="24"/>
      <c r="P44" s="24"/>
      <c r="Q44" s="24"/>
    </row>
    <row r="45" spans="1:17" ht="11.25">
      <c r="A45" s="90"/>
      <c r="B45" s="20" t="s">
        <v>13</v>
      </c>
      <c r="C45" s="24"/>
      <c r="D45" s="24"/>
      <c r="E45" s="23">
        <v>3500000</v>
      </c>
      <c r="F45" s="23">
        <v>500000</v>
      </c>
      <c r="G45" s="23">
        <v>3000000</v>
      </c>
      <c r="H45" s="24"/>
      <c r="I45" s="24"/>
      <c r="J45" s="24"/>
      <c r="K45" s="24"/>
      <c r="L45" s="24"/>
      <c r="M45" s="24"/>
      <c r="N45" s="24"/>
      <c r="O45" s="24"/>
      <c r="P45" s="24"/>
      <c r="Q45" s="24"/>
    </row>
    <row r="46" spans="1:17" ht="10.5" customHeight="1">
      <c r="A46" s="82" t="s">
        <v>142</v>
      </c>
      <c r="B46" s="20" t="s">
        <v>100</v>
      </c>
      <c r="C46" s="83" t="s">
        <v>116</v>
      </c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</row>
    <row r="47" spans="1:17" ht="11.25" customHeight="1">
      <c r="A47" s="82"/>
      <c r="B47" s="20" t="s">
        <v>102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</row>
    <row r="48" spans="1:17" ht="10.5" customHeight="1">
      <c r="A48" s="82"/>
      <c r="B48" s="20" t="s">
        <v>103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</row>
    <row r="49" spans="1:17" ht="10.5" customHeight="1">
      <c r="A49" s="82"/>
      <c r="B49" s="20" t="s">
        <v>104</v>
      </c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</row>
    <row r="50" spans="1:17" ht="11.25">
      <c r="A50" s="82"/>
      <c r="B50" s="20" t="s">
        <v>105</v>
      </c>
      <c r="C50" s="21"/>
      <c r="D50" s="22" t="s">
        <v>117</v>
      </c>
      <c r="E50" s="23">
        <v>17050000</v>
      </c>
      <c r="F50" s="23">
        <v>2600000</v>
      </c>
      <c r="G50" s="23">
        <v>14450000</v>
      </c>
      <c r="H50" s="23"/>
      <c r="I50" s="23"/>
      <c r="J50" s="21"/>
      <c r="K50" s="21"/>
      <c r="L50" s="23"/>
      <c r="M50" s="21"/>
      <c r="N50" s="21"/>
      <c r="O50" s="21"/>
      <c r="P50" s="21"/>
      <c r="Q50" s="21"/>
    </row>
    <row r="51" spans="1:17" ht="11.25">
      <c r="A51" s="82"/>
      <c r="B51" s="20" t="s">
        <v>107</v>
      </c>
      <c r="C51" s="24"/>
      <c r="D51" s="24"/>
      <c r="E51" s="23"/>
      <c r="F51" s="23"/>
      <c r="G51" s="21"/>
      <c r="H51" s="26"/>
      <c r="I51" s="26"/>
      <c r="J51" s="24"/>
      <c r="K51" s="24"/>
      <c r="L51" s="26"/>
      <c r="M51" s="24"/>
      <c r="N51" s="24"/>
      <c r="O51" s="24"/>
      <c r="P51" s="24"/>
      <c r="Q51" s="24"/>
    </row>
    <row r="52" spans="1:17" ht="11.25">
      <c r="A52" s="82"/>
      <c r="B52" s="20" t="s">
        <v>108</v>
      </c>
      <c r="C52" s="24"/>
      <c r="D52" s="24"/>
      <c r="E52" s="23">
        <v>3410000</v>
      </c>
      <c r="F52" s="23">
        <v>520000</v>
      </c>
      <c r="G52" s="23">
        <v>2890000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</row>
    <row r="53" spans="1:17" ht="11.25">
      <c r="A53" s="82"/>
      <c r="B53" s="20" t="s">
        <v>118</v>
      </c>
      <c r="C53" s="24"/>
      <c r="D53" s="24"/>
      <c r="E53" s="23">
        <v>3410000</v>
      </c>
      <c r="F53" s="23">
        <v>520000</v>
      </c>
      <c r="G53" s="23">
        <v>2890000</v>
      </c>
      <c r="H53" s="24"/>
      <c r="I53" s="24"/>
      <c r="J53" s="24"/>
      <c r="K53" s="24"/>
      <c r="L53" s="24"/>
      <c r="M53" s="24"/>
      <c r="N53" s="24"/>
      <c r="O53" s="24"/>
      <c r="P53" s="24"/>
      <c r="Q53" s="24"/>
    </row>
    <row r="54" spans="1:17" ht="11.25">
      <c r="A54" s="82"/>
      <c r="B54" s="20">
        <v>2013</v>
      </c>
      <c r="C54" s="24"/>
      <c r="D54" s="24"/>
      <c r="E54" s="23">
        <v>3410000</v>
      </c>
      <c r="F54" s="23">
        <v>520000</v>
      </c>
      <c r="G54" s="23">
        <v>2890000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</row>
    <row r="55" spans="1:17" ht="11.25">
      <c r="A55" s="82"/>
      <c r="B55" s="20">
        <v>2014</v>
      </c>
      <c r="C55" s="24"/>
      <c r="D55" s="24"/>
      <c r="E55" s="23">
        <v>3410000</v>
      </c>
      <c r="F55" s="23">
        <v>520000</v>
      </c>
      <c r="G55" s="23">
        <v>2890000</v>
      </c>
      <c r="H55" s="24"/>
      <c r="I55" s="24"/>
      <c r="J55" s="24"/>
      <c r="K55" s="24"/>
      <c r="L55" s="24"/>
      <c r="M55" s="24"/>
      <c r="N55" s="24"/>
      <c r="O55" s="24"/>
      <c r="P55" s="24"/>
      <c r="Q55" s="24"/>
    </row>
    <row r="56" spans="1:17" ht="9.75" customHeight="1">
      <c r="A56" s="82"/>
      <c r="B56" s="27">
        <v>2015</v>
      </c>
      <c r="C56" s="28"/>
      <c r="D56" s="28"/>
      <c r="E56" s="29">
        <v>3410000</v>
      </c>
      <c r="F56" s="29">
        <v>520000</v>
      </c>
      <c r="G56" s="29">
        <v>2890000</v>
      </c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2.75" customHeight="1">
      <c r="A57" s="84"/>
      <c r="B57" s="30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</row>
    <row r="58" spans="1:17" ht="11.25">
      <c r="A58" s="84"/>
      <c r="B58" s="30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</row>
    <row r="59" spans="1:17" ht="12.75" customHeight="1">
      <c r="A59" s="84"/>
      <c r="B59" s="30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</row>
    <row r="60" spans="1:17" s="31" customFormat="1" ht="13.5" customHeight="1">
      <c r="A60" s="84"/>
      <c r="B60" s="30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1:16" s="31" customFormat="1" ht="12.75">
      <c r="A61" s="84"/>
      <c r="B61" s="30"/>
      <c r="D61" s="32"/>
      <c r="E61" s="33"/>
      <c r="F61" s="33"/>
      <c r="G61" s="33"/>
      <c r="H61" s="33"/>
      <c r="I61" s="33"/>
      <c r="L61" s="33"/>
      <c r="M61" s="86"/>
      <c r="N61" s="86"/>
      <c r="O61" s="86"/>
      <c r="P61" s="86"/>
    </row>
    <row r="62" spans="1:17" s="31" customFormat="1" ht="12.75">
      <c r="A62" s="84"/>
      <c r="B62" s="30"/>
      <c r="C62" s="34"/>
      <c r="D62" s="34"/>
      <c r="E62" s="33"/>
      <c r="F62" s="33"/>
      <c r="H62" s="35"/>
      <c r="I62" s="35"/>
      <c r="J62" s="34"/>
      <c r="K62" s="34"/>
      <c r="L62" s="35"/>
      <c r="M62" s="87"/>
      <c r="N62" s="87"/>
      <c r="O62" s="87"/>
      <c r="P62" s="87"/>
      <c r="Q62" s="34"/>
    </row>
    <row r="63" spans="1:17" s="31" customFormat="1" ht="11.25">
      <c r="A63" s="84"/>
      <c r="B63" s="30"/>
      <c r="C63" s="34"/>
      <c r="D63" s="34"/>
      <c r="E63" s="33"/>
      <c r="F63" s="33"/>
      <c r="G63" s="33"/>
      <c r="H63" s="34"/>
      <c r="I63" s="34"/>
      <c r="J63" s="34"/>
      <c r="K63" s="34"/>
      <c r="L63" s="34"/>
      <c r="M63" s="36"/>
      <c r="N63" s="36"/>
      <c r="O63" s="36"/>
      <c r="P63" s="36"/>
      <c r="Q63" s="34"/>
    </row>
    <row r="64" spans="1:17" s="31" customFormat="1" ht="12">
      <c r="A64" s="84"/>
      <c r="B64" s="30"/>
      <c r="C64" s="34"/>
      <c r="D64" s="34"/>
      <c r="E64" s="33"/>
      <c r="F64" s="33"/>
      <c r="G64" s="33"/>
      <c r="H64" s="34"/>
      <c r="I64" s="34"/>
      <c r="J64" s="34"/>
      <c r="K64" s="34"/>
      <c r="L64" s="34"/>
      <c r="M64" s="88"/>
      <c r="N64" s="88"/>
      <c r="O64" s="88"/>
      <c r="P64" s="88"/>
      <c r="Q64" s="34"/>
    </row>
    <row r="65" spans="1:17" s="31" customFormat="1" ht="11.25">
      <c r="A65" s="84"/>
      <c r="B65" s="30"/>
      <c r="C65" s="34"/>
      <c r="D65" s="34"/>
      <c r="E65" s="33"/>
      <c r="F65" s="33"/>
      <c r="G65" s="33"/>
      <c r="H65" s="34"/>
      <c r="I65" s="34"/>
      <c r="J65" s="34"/>
      <c r="K65" s="34"/>
      <c r="L65" s="34"/>
      <c r="M65" s="34"/>
      <c r="N65" s="34"/>
      <c r="O65" s="34"/>
      <c r="P65" s="34"/>
      <c r="Q65" s="34"/>
    </row>
    <row r="66" spans="1:17" s="31" customFormat="1" ht="11.25">
      <c r="A66" s="84"/>
      <c r="B66" s="30"/>
      <c r="C66" s="34"/>
      <c r="D66" s="34"/>
      <c r="E66" s="33"/>
      <c r="F66" s="33"/>
      <c r="G66" s="33"/>
      <c r="H66" s="34"/>
      <c r="I66" s="34"/>
      <c r="J66" s="34"/>
      <c r="K66" s="34"/>
      <c r="L66" s="34"/>
      <c r="M66" s="34"/>
      <c r="N66" s="34"/>
      <c r="O66" s="34"/>
      <c r="P66" s="34"/>
      <c r="Q66" s="34"/>
    </row>
    <row r="67" spans="1:17" s="31" customFormat="1" ht="11.25">
      <c r="A67" s="84"/>
      <c r="B67" s="30"/>
      <c r="C67" s="34"/>
      <c r="D67" s="34"/>
      <c r="E67" s="33"/>
      <c r="F67" s="33"/>
      <c r="G67" s="33"/>
      <c r="H67" s="34"/>
      <c r="I67" s="34"/>
      <c r="J67" s="34"/>
      <c r="K67" s="34"/>
      <c r="L67" s="34"/>
      <c r="M67" s="34"/>
      <c r="N67" s="34"/>
      <c r="O67" s="34"/>
      <c r="P67" s="34"/>
      <c r="Q67" s="34"/>
    </row>
    <row r="68" spans="1:17" s="31" customFormat="1" ht="11.25">
      <c r="A68" s="84"/>
      <c r="B68" s="30"/>
      <c r="C68" s="34"/>
      <c r="D68" s="34"/>
      <c r="E68" s="33"/>
      <c r="F68" s="33"/>
      <c r="G68" s="33"/>
      <c r="H68" s="34"/>
      <c r="I68" s="34"/>
      <c r="J68" s="34"/>
      <c r="K68" s="34"/>
      <c r="L68" s="34"/>
      <c r="M68" s="34"/>
      <c r="N68" s="34"/>
      <c r="O68" s="34"/>
      <c r="P68" s="34"/>
      <c r="Q68" s="34"/>
    </row>
    <row r="72" spans="9:14" ht="11.25">
      <c r="I72" s="81"/>
      <c r="J72" s="81"/>
      <c r="K72" s="81"/>
      <c r="L72" s="81"/>
      <c r="M72" s="81"/>
      <c r="N72" s="81"/>
    </row>
    <row r="73" spans="9:14" ht="11.25">
      <c r="I73" s="81"/>
      <c r="J73" s="81"/>
      <c r="K73" s="81"/>
      <c r="L73" s="81"/>
      <c r="M73" s="81"/>
      <c r="N73" s="81"/>
    </row>
    <row r="74" spans="9:14" ht="11.25">
      <c r="I74" s="81"/>
      <c r="J74" s="81"/>
      <c r="K74" s="81"/>
      <c r="L74" s="81"/>
      <c r="M74" s="81"/>
      <c r="N74" s="81"/>
    </row>
    <row r="75" spans="9:14" ht="11.25">
      <c r="I75" s="81"/>
      <c r="J75" s="81"/>
      <c r="K75" s="81"/>
      <c r="L75" s="81"/>
      <c r="M75" s="81"/>
      <c r="N75" s="81"/>
    </row>
    <row r="76" spans="9:14" ht="11.25">
      <c r="I76" s="81"/>
      <c r="J76" s="81"/>
      <c r="K76" s="81"/>
      <c r="L76" s="81"/>
      <c r="M76" s="81"/>
      <c r="N76" s="81"/>
    </row>
    <row r="77" spans="9:14" ht="11.25">
      <c r="I77" s="81"/>
      <c r="J77" s="81"/>
      <c r="K77" s="81"/>
      <c r="L77" s="81"/>
      <c r="M77" s="81"/>
      <c r="N77" s="81"/>
    </row>
    <row r="78" spans="9:14" ht="12.75">
      <c r="I78" s="37"/>
      <c r="J78" s="37"/>
      <c r="K78" s="37"/>
      <c r="L78" s="37"/>
      <c r="M78" s="37"/>
      <c r="N78" s="37"/>
    </row>
    <row r="79" spans="9:14" ht="12.75">
      <c r="I79" s="37"/>
      <c r="J79" s="37"/>
      <c r="K79" s="37"/>
      <c r="L79" s="37"/>
      <c r="M79" s="37"/>
      <c r="N79" s="37"/>
    </row>
    <row r="80" spans="9:14" ht="12.75">
      <c r="I80" s="81"/>
      <c r="J80" s="81"/>
      <c r="K80" s="81"/>
      <c r="L80" s="81"/>
      <c r="M80" s="81"/>
      <c r="N80" s="37"/>
    </row>
  </sheetData>
  <sheetProtection/>
  <mergeCells count="37">
    <mergeCell ref="A1:Q1"/>
    <mergeCell ref="A7:A14"/>
    <mergeCell ref="B7:B14"/>
    <mergeCell ref="C7:C14"/>
    <mergeCell ref="D7:D14"/>
    <mergeCell ref="E7:E14"/>
    <mergeCell ref="F7:G7"/>
    <mergeCell ref="H7:Q7"/>
    <mergeCell ref="F8:F14"/>
    <mergeCell ref="G8:G14"/>
    <mergeCell ref="H8:Q8"/>
    <mergeCell ref="H9:H14"/>
    <mergeCell ref="I9:Q9"/>
    <mergeCell ref="I12:L12"/>
    <mergeCell ref="M12:Q12"/>
    <mergeCell ref="I13:I14"/>
    <mergeCell ref="J13:L13"/>
    <mergeCell ref="M13:M14"/>
    <mergeCell ref="N13:Q13"/>
    <mergeCell ref="C16:D16"/>
    <mergeCell ref="A17:A23"/>
    <mergeCell ref="C17:Q20"/>
    <mergeCell ref="A31:A36"/>
    <mergeCell ref="C31:Q34"/>
    <mergeCell ref="A38:A45"/>
    <mergeCell ref="C38:Q41"/>
    <mergeCell ref="A24:A29"/>
    <mergeCell ref="C24:Q27"/>
    <mergeCell ref="I72:N77"/>
    <mergeCell ref="I80:M80"/>
    <mergeCell ref="A46:A56"/>
    <mergeCell ref="C46:Q49"/>
    <mergeCell ref="A57:A68"/>
    <mergeCell ref="C57:Q60"/>
    <mergeCell ref="M61:P61"/>
    <mergeCell ref="M62:P62"/>
    <mergeCell ref="M64:P64"/>
  </mergeCells>
  <printOptions/>
  <pageMargins left="0.3937007874015748" right="0.3937007874015748" top="0.5118110236220472" bottom="0.3937007874015748" header="0" footer="0.5118110236220472"/>
  <pageSetup firstPageNumber="1" useFirstPageNumber="1" horizontalDpi="300" verticalDpi="300" orientation="landscape" paperSize="9" scale="85" r:id="rId1"/>
  <headerFooter alignWithMargins="0">
    <oddHeader>&amp;R&amp;9Załącznik nr 2 do uchwały Nr XXXI/225/10 Rady Miejskiej 
w Żelechowie z dnia 31 sierpnia 2010 r.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.</cp:lastModifiedBy>
  <cp:lastPrinted>2010-12-29T14:28:35Z</cp:lastPrinted>
  <dcterms:created xsi:type="dcterms:W3CDTF">1998-12-09T13:02:10Z</dcterms:created>
  <dcterms:modified xsi:type="dcterms:W3CDTF">2011-01-13T13:37:42Z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